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Департамент МТС\Запасы ТМЦ доч. обществ\21_НВЛ на сайт 2025\на 01.07.25\"/>
    </mc:Choice>
  </mc:AlternateContent>
  <bookViews>
    <workbookView xWindow="0" yWindow="0" windowWidth="28800" windowHeight="11400"/>
  </bookViews>
  <sheets>
    <sheet name="НВЛ 2025 (счет МЦ22)" sheetId="1" r:id="rId1"/>
    <sheet name="НВЛ 2025 (счет 01)" sheetId="2" r:id="rId2"/>
    <sheet name="НВЛ 2025(счет 10, 41)" sheetId="3" r:id="rId3"/>
    <sheet name="НЛ 2025 (МЦ 23)" sheetId="4" r:id="rId4"/>
  </sheets>
  <externalReferences>
    <externalReference r:id="rId5"/>
  </externalReferences>
  <definedNames>
    <definedName name="_xlnm._FilterDatabase" localSheetId="1" hidden="1">'НВЛ 2025 (счет 01)'!$A$16:$P$105</definedName>
    <definedName name="_xlnm._FilterDatabase" localSheetId="0" hidden="1">'НВЛ 2025 (счет МЦ22)'!$A$15:$P$214</definedName>
    <definedName name="_xlnm._FilterDatabase" localSheetId="2" hidden="1">'НВЛ 2025(счет 10, 41)'!$A$15:$Q$804</definedName>
    <definedName name="_xlnm._FilterDatabase" localSheetId="3" hidden="1">'НЛ 2025 (МЦ 23)'!$A$18:$WUJ$20</definedName>
    <definedName name="_xlnm.Print_Titles" localSheetId="1">'НВЛ 2025 (счет 01)'!$15:$16</definedName>
    <definedName name="_xlnm.Print_Titles" localSheetId="0">'НВЛ 2025 (счет МЦ22)'!$15:$16</definedName>
    <definedName name="_xlnm.Print_Titles" localSheetId="2">'НВЛ 2025(счет 10, 41)'!$14:$15</definedName>
    <definedName name="_xlnm.Print_Titles" localSheetId="3">'НЛ 2025 (МЦ 23)'!$17:$18</definedName>
    <definedName name="_xlnm.Print_Area" localSheetId="2">'НВЛ 2025(счет 10, 41)'!$B$1:$Q$828</definedName>
    <definedName name="_xlnm.Print_Area" localSheetId="3">'НЛ 2025 (МЦ 23)'!$B$2:$P$25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" l="1"/>
  <c r="J204" i="1"/>
  <c r="J20" i="4" l="1"/>
  <c r="K16" i="3" l="1"/>
  <c r="K17" i="3"/>
  <c r="K18" i="3"/>
  <c r="K19" i="3"/>
  <c r="K20" i="3"/>
  <c r="K21" i="3"/>
  <c r="K22" i="3"/>
  <c r="K23" i="3"/>
  <c r="K24" i="3"/>
  <c r="K25" i="3"/>
  <c r="J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L665" i="3"/>
  <c r="M665" i="3" s="1"/>
  <c r="N665" i="3"/>
  <c r="O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26" i="3" l="1"/>
  <c r="K799" i="3" s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G79" i="2"/>
  <c r="J79" i="2" s="1"/>
  <c r="J80" i="2"/>
  <c r="G81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I105" i="2"/>
  <c r="J105" i="2" l="1"/>
  <c r="I214" i="1"/>
  <c r="G124" i="1" l="1"/>
  <c r="G186" i="1"/>
  <c r="G168" i="1"/>
  <c r="G136" i="1"/>
  <c r="G133" i="1"/>
  <c r="G132" i="1"/>
  <c r="G130" i="1"/>
  <c r="G129" i="1"/>
  <c r="G128" i="1"/>
  <c r="G126" i="1"/>
  <c r="G125" i="1"/>
  <c r="J213" i="1" l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5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5" i="1"/>
  <c r="J206" i="1"/>
  <c r="J207" i="1"/>
  <c r="J208" i="1"/>
  <c r="J210" i="1"/>
  <c r="J211" i="1"/>
  <c r="J212" i="1"/>
  <c r="J19" i="1"/>
  <c r="J18" i="1"/>
  <c r="J17" i="1"/>
  <c r="J209" i="1" l="1"/>
  <c r="J183" i="1"/>
  <c r="J181" i="1"/>
  <c r="J131" i="1"/>
  <c r="J124" i="1"/>
  <c r="J97" i="1"/>
  <c r="J94" i="1"/>
  <c r="J93" i="1"/>
  <c r="J214" i="1" l="1"/>
</calcChain>
</file>

<file path=xl/sharedStrings.xml><?xml version="1.0" encoding="utf-8"?>
<sst xmlns="http://schemas.openxmlformats.org/spreadsheetml/2006/main" count="13102" uniqueCount="2519">
  <si>
    <t>УТВЕРЖДАЮ:</t>
  </si>
  <si>
    <t>Генеральный директор</t>
  </si>
  <si>
    <t>ПАО "Саратовнефтегаз"</t>
  </si>
  <si>
    <t>М.П. Девяткин</t>
  </si>
  <si>
    <t xml:space="preserve">Приложение № 1  к ПОЛОЖЕНИЮ о порядке реализации </t>
  </si>
  <si>
    <t xml:space="preserve">невостребованных ликвидов и неликвидов, находящихся в собственности </t>
  </si>
  <si>
    <t>(наименование Общества)</t>
  </si>
  <si>
    <t>№ п/п</t>
  </si>
  <si>
    <t>Товарная группа</t>
  </si>
  <si>
    <t>Инвентарный номер (номер оборудования к установке)</t>
  </si>
  <si>
    <t>Наименование МТР</t>
  </si>
  <si>
    <t>Дата ввода в эксплуатацию (для ОС), дата поступления на склад (для материалов)</t>
  </si>
  <si>
    <t>Цена реализации без НДС (руб/ед.)</t>
  </si>
  <si>
    <t>Ед. изм.</t>
  </si>
  <si>
    <t>Кол-во</t>
  </si>
  <si>
    <t>Стоимость реализации без НДС (руб.)</t>
  </si>
  <si>
    <t>Местонахождение НВЛ</t>
  </si>
  <si>
    <t>№ склада</t>
  </si>
  <si>
    <t>Причина отнесения к НВЛ</t>
  </si>
  <si>
    <t>Техническое состояние МТР</t>
  </si>
  <si>
    <t>ФИО контактного лица (Группа по реализации НВЛ и НЛ)</t>
  </si>
  <si>
    <t>Телефон контактного лица</t>
  </si>
  <si>
    <t>МЦ.22</t>
  </si>
  <si>
    <t>Машины и оборудование</t>
  </si>
  <si>
    <t>56301</t>
  </si>
  <si>
    <t>GPS Навигатор Garmin eTrex Vista CX</t>
  </si>
  <si>
    <t>шт</t>
  </si>
  <si>
    <t>Невостребовано</t>
  </si>
  <si>
    <t>удовлетворительное</t>
  </si>
  <si>
    <t>Дорофеева Татьяна Николаевна DorofeevaTN@russneft.ru</t>
  </si>
  <si>
    <t>(8452)393-400, доб. 20-72, 25-15</t>
  </si>
  <si>
    <t>52923</t>
  </si>
  <si>
    <t>Автомобильный комплект SAT551 для SAT550</t>
  </si>
  <si>
    <t>52924</t>
  </si>
  <si>
    <t>52930</t>
  </si>
  <si>
    <t>Прочее специализированное оборудование</t>
  </si>
  <si>
    <t>Невостребованно</t>
  </si>
  <si>
    <t>3207</t>
  </si>
  <si>
    <t>Агрегат для приготовления воздуха</t>
  </si>
  <si>
    <t>Девяткин М.П (Елизаров СВ)</t>
  </si>
  <si>
    <t>Сварочные агрегаты</t>
  </si>
  <si>
    <t>АГРЕГАТ СВАРОЧНЫЙ АДД-305</t>
  </si>
  <si>
    <t>01.02.81</t>
  </si>
  <si>
    <t>шт.</t>
  </si>
  <si>
    <t xml:space="preserve">Урицкие ГС, Лысогорский р-н </t>
  </si>
  <si>
    <t>Кисляков В.А.</t>
  </si>
  <si>
    <t>Аппараты воздушного охлаждения</t>
  </si>
  <si>
    <t>ББ00947</t>
  </si>
  <si>
    <t>Аппарат АВМ-Г-20-Ж-2,5 Б1-В/8-4-3 с увлажн</t>
  </si>
  <si>
    <t>Заволжский участок цеха МТО, ст. Золотая Степь</t>
  </si>
  <si>
    <t>Склад №2</t>
  </si>
  <si>
    <t>удовлетвори-
тельное</t>
  </si>
  <si>
    <t>Панченко Сергей Дмитриевич PanchenkoSD@russneft.ru</t>
  </si>
  <si>
    <t>(8452) 393-400 доб.12-16</t>
  </si>
  <si>
    <t>Теплообменное оборудование</t>
  </si>
  <si>
    <t>1204010009/ ББ00937</t>
  </si>
  <si>
    <t xml:space="preserve">Аппарат АВМ-Г-20-Ж-6,3-Б1-В/8-8-3 с увлажнителем </t>
  </si>
  <si>
    <t>Сварочное оборудование</t>
  </si>
  <si>
    <t>71446</t>
  </si>
  <si>
    <t>Аппарат сварочный УДГУ-251-1ТИГ/ММА</t>
  </si>
  <si>
    <t>31.12.10</t>
  </si>
  <si>
    <t>Правобережный участок цеха МТО</t>
  </si>
  <si>
    <t>Склад №3</t>
  </si>
  <si>
    <t>71448</t>
  </si>
  <si>
    <t>Баллон аргоновый</t>
  </si>
  <si>
    <t>27.12.10</t>
  </si>
  <si>
    <t>Блочное оборудование</t>
  </si>
  <si>
    <t>БДР М1-25-1 У-1 Блок диодно-резисторный</t>
  </si>
  <si>
    <t>2003</t>
  </si>
  <si>
    <t>Товары культурно-бытового и хозяйственного назначения</t>
  </si>
  <si>
    <t>01.04.2018</t>
  </si>
  <si>
    <t>Саратовская обл., Советский р-н, п.Степное РМЦ</t>
  </si>
  <si>
    <t>Лавренов Д.С.</t>
  </si>
  <si>
    <t>83525</t>
  </si>
  <si>
    <t>Вентилятор VITRO 9/230</t>
  </si>
  <si>
    <t>5873</t>
  </si>
  <si>
    <t>ВЕРСТАК ДЛЯ РЕЗКИ</t>
  </si>
  <si>
    <t>31.12.2001</t>
  </si>
  <si>
    <t>г. Саратов, Ленинский район, БПО, Буровая, 26</t>
  </si>
  <si>
    <t>Орленко Д.В.</t>
  </si>
  <si>
    <t>Вычислительная техника и ЛВС</t>
  </si>
  <si>
    <t>55223</t>
  </si>
  <si>
    <t>Видеокамера сетевая Axis 270W</t>
  </si>
  <si>
    <t>30.03.07</t>
  </si>
  <si>
    <t xml:space="preserve"> Удовлетворительное состояние. Исправна. Комплектация: Камера, блок питания, шнур питания, кабель интерфейсный, кронштейн для крепления, руководство пользователя, диск с ПО.</t>
  </si>
  <si>
    <t>Оборудование для подготовки газа</t>
  </si>
  <si>
    <t>Воздухосборник Y-2.7 м3</t>
  </si>
  <si>
    <t>Газосепараторы</t>
  </si>
  <si>
    <t>ББ00988</t>
  </si>
  <si>
    <t>Газосепаратор сетчатый ГС-1-2,5-800-1</t>
  </si>
  <si>
    <t>18.04.12</t>
  </si>
  <si>
    <t>2015</t>
  </si>
  <si>
    <t>г. Саратов, Соколовая гора, БПО</t>
  </si>
  <si>
    <t>Склад №1</t>
  </si>
  <si>
    <t>Вычислительная техника, оргтехника и средства связи</t>
  </si>
  <si>
    <t>45601</t>
  </si>
  <si>
    <t>Диктофон цифровой Olimpus DS-10</t>
  </si>
  <si>
    <t>31.12.04</t>
  </si>
  <si>
    <t xml:space="preserve"> Удовлетворительное состояние. Исправен. Комплектация: диктофон,чехол, докстанция, руководство пользователя, диск с ПО.</t>
  </si>
  <si>
    <t>45602</t>
  </si>
  <si>
    <t xml:space="preserve">Запорная арматура </t>
  </si>
  <si>
    <t xml:space="preserve"> ББ01173/0205020103</t>
  </si>
  <si>
    <t>Задвижка  30лс941нж ЗКЛП 200-16  ст.20ГЛ А эл</t>
  </si>
  <si>
    <t>27.05.11</t>
  </si>
  <si>
    <t>компл</t>
  </si>
  <si>
    <t>ББ00865</t>
  </si>
  <si>
    <t>Задвижка 30с 976нж Ду100Ру63 ГАЗ с э/пр В-А2</t>
  </si>
  <si>
    <t>ББ00866</t>
  </si>
  <si>
    <t>ББ00882</t>
  </si>
  <si>
    <t>Задвижка 30с76нж 50х63 газ с ЭИМ В-А2-11К с КОФ</t>
  </si>
  <si>
    <t>21.06.11</t>
  </si>
  <si>
    <t>Электротехническое оборудование</t>
  </si>
  <si>
    <t>ББ01106</t>
  </si>
  <si>
    <t>Заземление глубинное анодное Менделеевец-МКГ</t>
  </si>
  <si>
    <t>30.11.16</t>
  </si>
  <si>
    <t>30.09.07</t>
  </si>
  <si>
    <t>Электронагревательные установки</t>
  </si>
  <si>
    <t>Калорифер КСК  3 - 6</t>
  </si>
  <si>
    <t>2004</t>
  </si>
  <si>
    <t>1802</t>
  </si>
  <si>
    <t>Камера цифровая Olympus E-20</t>
  </si>
  <si>
    <t>31.07.02</t>
  </si>
  <si>
    <t>Удовлетворительное состояние. Исправна. Комплектация: Фотокамера,пульт управления, бленда,блок питания, зарядное устройство, диск с драйверами, документация, интерфейсный кабель.Примечание: Без аккумуляторов. Требуется установка новых аккумуляторов : 4шт. Тип AA.</t>
  </si>
  <si>
    <t>Запасные части к нефтепромысловому оборудованию</t>
  </si>
  <si>
    <t>Каплеуловитель</t>
  </si>
  <si>
    <t>Арматура трубопроводная</t>
  </si>
  <si>
    <t>ББ00870</t>
  </si>
  <si>
    <t>Клапан 19с38нж 250х40 обратн. межфланц. среда ГАЗ</t>
  </si>
  <si>
    <t>07.06.11</t>
  </si>
  <si>
    <t>Правобережный участок цеха МТО, г. Саратов</t>
  </si>
  <si>
    <t xml:space="preserve"> ББ00814/0205040143</t>
  </si>
  <si>
    <t>Клапан запорно-регулир. Ду15 Ру16 с эл.прив. AUMA</t>
  </si>
  <si>
    <t>02.08.10</t>
  </si>
  <si>
    <t>ББ00922</t>
  </si>
  <si>
    <t>Клапан КМРО-Э ЛГ 301 С 25х63 0,1 Р А</t>
  </si>
  <si>
    <t>08.09.11</t>
  </si>
  <si>
    <t>ББ00923</t>
  </si>
  <si>
    <t>Клапан КМРО-Э ЛГ 401 С 25х40 0,16 Р А</t>
  </si>
  <si>
    <t>ББ01078</t>
  </si>
  <si>
    <t>Комплекс для утилизации сточных вод</t>
  </si>
  <si>
    <t>15.09.14</t>
  </si>
  <si>
    <t>Оборудование для хранения</t>
  </si>
  <si>
    <t>83606</t>
  </si>
  <si>
    <t>Контейнер г/п - 1,5 тн</t>
  </si>
  <si>
    <t>2013</t>
  </si>
  <si>
    <t>83607</t>
  </si>
  <si>
    <t>Контейнер г/п- 1 тн</t>
  </si>
  <si>
    <t>83609</t>
  </si>
  <si>
    <t>Контейнер г/п- 2 тн</t>
  </si>
  <si>
    <t>83610</t>
  </si>
  <si>
    <t>83611</t>
  </si>
  <si>
    <t>Контейнер г/п- 2,5 тн</t>
  </si>
  <si>
    <t>Котельное оборудование</t>
  </si>
  <si>
    <t>65882</t>
  </si>
  <si>
    <t>Котел водогр. газовый Junkers Bosch Supraline К56</t>
  </si>
  <si>
    <t>2007</t>
  </si>
  <si>
    <t>Запорная арматура</t>
  </si>
  <si>
    <t>ББ00902</t>
  </si>
  <si>
    <t>Кран шаров. 100х63 герм. А с эл.прив. AUMA</t>
  </si>
  <si>
    <t>12.07.11</t>
  </si>
  <si>
    <t>ББ00895</t>
  </si>
  <si>
    <t>Кран шаров. 150х16 герм. А с эл.прив. AUMA</t>
  </si>
  <si>
    <t>07.07.11</t>
  </si>
  <si>
    <t>ББ00903</t>
  </si>
  <si>
    <t>Кран шаров. 200х40 герм. А с эл.прив. AUMA</t>
  </si>
  <si>
    <t>29.07.11</t>
  </si>
  <si>
    <t>ББ00893</t>
  </si>
  <si>
    <t>Кран шаров. 250х40 герм. А с эл.прив. AUMA</t>
  </si>
  <si>
    <t>05.07.11</t>
  </si>
  <si>
    <t>ББ00897</t>
  </si>
  <si>
    <t>ББ00909</t>
  </si>
  <si>
    <t>Кран шаров. 400х16 с эл.прив. AUMA с КОФ</t>
  </si>
  <si>
    <t>15.08.11</t>
  </si>
  <si>
    <t>ББ00806</t>
  </si>
  <si>
    <t>Кран шаровый ПТ39163-050М-35 50х16 с эл.прив. AUMA</t>
  </si>
  <si>
    <t>13.03.09</t>
  </si>
  <si>
    <t>52904</t>
  </si>
  <si>
    <t>Кросс-конектор FlexGain FG-4XE-MR-NG с кабелями</t>
  </si>
  <si>
    <t>52905</t>
  </si>
  <si>
    <t>52906</t>
  </si>
  <si>
    <t>52907</t>
  </si>
  <si>
    <t>52908</t>
  </si>
  <si>
    <t>52909</t>
  </si>
  <si>
    <t>52910</t>
  </si>
  <si>
    <t>Контрольно-измерительные приборы</t>
  </si>
  <si>
    <t>00943900</t>
  </si>
  <si>
    <t>Метран ПКД-10-0,05М колибр.давл.Зав№416 25/м 160ПМ/НС-10</t>
  </si>
  <si>
    <t>2001</t>
  </si>
  <si>
    <t>Левобережный участок цеха МТО, г. Саратов</t>
  </si>
  <si>
    <t>склад №4</t>
  </si>
  <si>
    <t>83673</t>
  </si>
  <si>
    <t>Механическая пила</t>
  </si>
  <si>
    <t>Девяткин М.П (Лавренов ДС)</t>
  </si>
  <si>
    <t>64440</t>
  </si>
  <si>
    <t>Модем ZyXEL Prestige 841C</t>
  </si>
  <si>
    <t>65104</t>
  </si>
  <si>
    <t>65105</t>
  </si>
  <si>
    <t>65106</t>
  </si>
  <si>
    <t>65107</t>
  </si>
  <si>
    <t>65108</t>
  </si>
  <si>
    <t>Модем абонен. ZyXEL P-870МН-C1 VDSL2</t>
  </si>
  <si>
    <t>65109</t>
  </si>
  <si>
    <t>65110</t>
  </si>
  <si>
    <t>65111</t>
  </si>
  <si>
    <t>65112</t>
  </si>
  <si>
    <t>65434</t>
  </si>
  <si>
    <t>77483</t>
  </si>
  <si>
    <t>Модуль транзит. Motorola Canopy 5.2 GHz(5210BHRF2</t>
  </si>
  <si>
    <t>77484</t>
  </si>
  <si>
    <t>77473</t>
  </si>
  <si>
    <t>Модуль транзитный Motorola Canopy 2400BHRF20DD 2,4</t>
  </si>
  <si>
    <t>77474</t>
  </si>
  <si>
    <t>65120</t>
  </si>
  <si>
    <t>Модуль управления кластером Motorola Canopy 2.4 Mhz</t>
  </si>
  <si>
    <t>Средства связи, слаботочное оборудование</t>
  </si>
  <si>
    <t>56954</t>
  </si>
  <si>
    <t>Навигатор GARMIN GPS MAP 60CSx</t>
  </si>
  <si>
    <t>31.12.06</t>
  </si>
  <si>
    <t>Удовлетворительное состояние. Исправно. Комплектация: навигатор,карта памяти, руководство пользователя, диск с ПО.</t>
  </si>
  <si>
    <t>Насосы проч.</t>
  </si>
  <si>
    <t>Насос фекальный ФГС-30/10</t>
  </si>
  <si>
    <t>2016</t>
  </si>
  <si>
    <t>Насос фекальный ФГС-50/12,5</t>
  </si>
  <si>
    <t>Нефтепромысловое оборудование</t>
  </si>
  <si>
    <t>ББ01060</t>
  </si>
  <si>
    <t>Обвязка колонная ОКп2Кх21-146х245х324М</t>
  </si>
  <si>
    <t>27.12.13</t>
  </si>
  <si>
    <t>КИПиА</t>
  </si>
  <si>
    <t>Планиметр электронный РLANIX-5</t>
  </si>
  <si>
    <t>2006</t>
  </si>
  <si>
    <t>Чернецкая В.А.</t>
  </si>
  <si>
    <t>67605</t>
  </si>
  <si>
    <t>Площадка под оборудование КТПК</t>
  </si>
  <si>
    <t>30.06.09</t>
  </si>
  <si>
    <t>Заволжский участок цеха МТО</t>
  </si>
  <si>
    <t>58441</t>
  </si>
  <si>
    <t>Высоковольтное оборудование</t>
  </si>
  <si>
    <t xml:space="preserve">     ББ01140/1202070011</t>
  </si>
  <si>
    <t>Подстанция КТПК(ВК)-40/10/0,4 с трансф.ТМГ-40/10/0</t>
  </si>
  <si>
    <t>04.05.18</t>
  </si>
  <si>
    <t xml:space="preserve">     ББ01141/1202070082</t>
  </si>
  <si>
    <t>Подстанция КТПК(ВК)-40/6/0,4 У1 с трансф.</t>
  </si>
  <si>
    <t>ББ01092/1202070021</t>
  </si>
  <si>
    <t>Подстанция КТПК(ВК)-400/6/0,4 с трансф.ТМГ-400/6/0</t>
  </si>
  <si>
    <t>20.01.16</t>
  </si>
  <si>
    <t>ББ00888/84341230</t>
  </si>
  <si>
    <t>Подстанция КТПК(ВК)-63/6/0,4 с трансф.</t>
  </si>
  <si>
    <t>23.06.11</t>
  </si>
  <si>
    <t>3170</t>
  </si>
  <si>
    <t>Поперечно-строг.станок МОД 7Е35</t>
  </si>
  <si>
    <t>59873</t>
  </si>
  <si>
    <t>Портативный GPS-навигатор Garmin GPS60</t>
  </si>
  <si>
    <t>Низковольтное оборудование</t>
  </si>
  <si>
    <t>47238</t>
  </si>
  <si>
    <t>Преобразователь дав-ния и тем-ры измер. автономный АМТ-08 зав2055</t>
  </si>
  <si>
    <t>47237</t>
  </si>
  <si>
    <t>Преобразователь дав-ния и тем-ры измер. автономный АМТ-08 зав2056</t>
  </si>
  <si>
    <t>83410</t>
  </si>
  <si>
    <t>Пресс-ножницы</t>
  </si>
  <si>
    <t>Девяткин М.П (Ересько С.А.)</t>
  </si>
  <si>
    <t>Прибор-преобразователь тока Е846/3-М1 4-20мА № 041519</t>
  </si>
  <si>
    <t>Проектор "Gena"</t>
  </si>
  <si>
    <t>71328</t>
  </si>
  <si>
    <t>Проектор CP-S2250.7</t>
  </si>
  <si>
    <t>05013/20158</t>
  </si>
  <si>
    <t>Проектор Geha-2000</t>
  </si>
  <si>
    <t>Цех добычи нефти и газа №3 "Пугачевский</t>
  </si>
  <si>
    <t>3144</t>
  </si>
  <si>
    <t>Расточный станок</t>
  </si>
  <si>
    <t>Энергетическое оборудование</t>
  </si>
  <si>
    <t>00947400</t>
  </si>
  <si>
    <t>Регулятор РДГ-50 ВМ</t>
  </si>
  <si>
    <t>ХозИнвентарь</t>
  </si>
  <si>
    <t>67567</t>
  </si>
  <si>
    <t>Рекордер-DVD Pioneer DVR-560H-K Black</t>
  </si>
  <si>
    <t>5548/17725</t>
  </si>
  <si>
    <t xml:space="preserve">Cварочный агрегат АДД-40-04 </t>
  </si>
  <si>
    <t>2002</t>
  </si>
  <si>
    <t>56664</t>
  </si>
  <si>
    <t>Система дистанционного розжига факельной установки</t>
  </si>
  <si>
    <t>433у/25789</t>
  </si>
  <si>
    <t>СОГ-922-КТ стенд для очистки масла</t>
  </si>
  <si>
    <t>ББ00721</t>
  </si>
  <si>
    <t>Сосуд для одоранта Ду-700 V-2,0 м3, Рр=2,5 МПа</t>
  </si>
  <si>
    <t>15.04.08</t>
  </si>
  <si>
    <t>Станки</t>
  </si>
  <si>
    <t>10288 / 22135</t>
  </si>
  <si>
    <t>СТАНОК ФРЕЗЕРНЫЙ МОД ФА-3АУ</t>
  </si>
  <si>
    <t>01.02.77</t>
  </si>
  <si>
    <t>г. Саратов Волжский район, БПО, 2й Соколовогорский пр-д.</t>
  </si>
  <si>
    <t>4563 / 25800</t>
  </si>
  <si>
    <t>СТАНОК ВЕРТИКАЛЬНО-СВЕРЛИЛЬНЫЙ</t>
  </si>
  <si>
    <t xml:space="preserve">Урицкое м-е, Лысогорский р-н </t>
  </si>
  <si>
    <t>83835</t>
  </si>
  <si>
    <t>Станок долбежно-сверлильный</t>
  </si>
  <si>
    <t>1967</t>
  </si>
  <si>
    <t>Ересько С.А.</t>
  </si>
  <si>
    <t>3671</t>
  </si>
  <si>
    <t>СТАНОК ЗАТОЧНЫЙ 3В642</t>
  </si>
  <si>
    <t>01459200 / 3787</t>
  </si>
  <si>
    <t>Станок заточный</t>
  </si>
  <si>
    <t>1982</t>
  </si>
  <si>
    <t>Пункта налива нефти             Цеха ДНГ №2 «Северный»</t>
  </si>
  <si>
    <t>Дрозденко О.А.</t>
  </si>
  <si>
    <t>3449 / 19731</t>
  </si>
  <si>
    <t>Станок намотки секций статораСНС901</t>
  </si>
  <si>
    <t>30.05.1998</t>
  </si>
  <si>
    <t>01459300 / 3789</t>
  </si>
  <si>
    <t>Станок сверлильно-вертикальный</t>
  </si>
  <si>
    <t>1958</t>
  </si>
  <si>
    <t>4516 / 25818</t>
  </si>
  <si>
    <t>СТАНОК ТОКАРНО-ВИНТОРЕЗНЫЙ 1А62</t>
  </si>
  <si>
    <t>2855 / 17727</t>
  </si>
  <si>
    <t>Станок токарно-винторезный МОД МК53КС Урицкое м-е</t>
  </si>
  <si>
    <t>001359700</t>
  </si>
  <si>
    <t xml:space="preserve">Станок фрезерный консольный универсальный </t>
  </si>
  <si>
    <t>82194</t>
  </si>
  <si>
    <t>Станок фрезерный</t>
  </si>
  <si>
    <t>Семенов-Корост(Байрак А)</t>
  </si>
  <si>
    <t>11529 / 25822</t>
  </si>
  <si>
    <t>Станок фуговальный СФА-4</t>
  </si>
  <si>
    <t>ББ01098</t>
  </si>
  <si>
    <t>Станция катодной защиты УКЗВ с В-ОПЕ -42-24-У1</t>
  </si>
  <si>
    <t>07.12.16</t>
  </si>
  <si>
    <t>Электродвигатели и запчасти к ним</t>
  </si>
  <si>
    <t>Станция управления ПЧ-ТТПТ-125-380-50-0,4 УХЛ</t>
  </si>
  <si>
    <t>56692</t>
  </si>
  <si>
    <t>Станция управления ШГС 5805</t>
  </si>
  <si>
    <t>1989</t>
  </si>
  <si>
    <t>Оборудование УЭЦН</t>
  </si>
  <si>
    <t>61699</t>
  </si>
  <si>
    <t>Станция управления Электон 04/250</t>
  </si>
  <si>
    <t>28.09.07</t>
  </si>
  <si>
    <t>б/у , 2007 г.в.  не эксплуатируется  с 2017 г</t>
  </si>
  <si>
    <t>61700</t>
  </si>
  <si>
    <t>б/у , 2007 г.в.  не эксплуатируется  с 2018 г</t>
  </si>
  <si>
    <t>83866</t>
  </si>
  <si>
    <t>Стеллаж г/п- 3 тн</t>
  </si>
  <si>
    <t>83867</t>
  </si>
  <si>
    <t>83868</t>
  </si>
  <si>
    <t>83869</t>
  </si>
  <si>
    <t>83870</t>
  </si>
  <si>
    <t>83871</t>
  </si>
  <si>
    <t>83872</t>
  </si>
  <si>
    <t>83873</t>
  </si>
  <si>
    <t>83886</t>
  </si>
  <si>
    <t>Стеллаж для готовой продукции</t>
  </si>
  <si>
    <t>Стенды</t>
  </si>
  <si>
    <t>83916</t>
  </si>
  <si>
    <t>Стенд опрессовки труб НКТ</t>
  </si>
  <si>
    <t>83934</t>
  </si>
  <si>
    <t>Стол рабочий</t>
  </si>
  <si>
    <t>83935</t>
  </si>
  <si>
    <t>83937</t>
  </si>
  <si>
    <t>44242</t>
  </si>
  <si>
    <t>Счетчик нефти МИГ-100-6,3</t>
  </si>
  <si>
    <t>Производственный участок, Ровенский р-н, НСП-22</t>
  </si>
  <si>
    <t>С.В. Спирин</t>
  </si>
  <si>
    <t>44243</t>
  </si>
  <si>
    <t>Счетчик нефти МИГ-80-6,3</t>
  </si>
  <si>
    <t>43678</t>
  </si>
  <si>
    <t>Тел.аппарат Analoque Telephone Dialoq 3185 MW</t>
  </si>
  <si>
    <t>43679</t>
  </si>
  <si>
    <t>43680</t>
  </si>
  <si>
    <t>43681</t>
  </si>
  <si>
    <t>43682</t>
  </si>
  <si>
    <t>43683</t>
  </si>
  <si>
    <t>43684</t>
  </si>
  <si>
    <t>43685</t>
  </si>
  <si>
    <t>43686</t>
  </si>
  <si>
    <t>43687</t>
  </si>
  <si>
    <t>43690</t>
  </si>
  <si>
    <t>01459400 / 3790</t>
  </si>
  <si>
    <t>Токарный станок</t>
  </si>
  <si>
    <t>1959</t>
  </si>
  <si>
    <t>78860</t>
  </si>
  <si>
    <t>Точка доступа Motorola Canopy 2400APDD 2.4 GHz Access</t>
  </si>
  <si>
    <t>78861</t>
  </si>
  <si>
    <t>77479</t>
  </si>
  <si>
    <t>Точка доступа 2400APDD Canopy 10Mb.сек</t>
  </si>
  <si>
    <t>75592</t>
  </si>
  <si>
    <t>Точка доступа Motorola Canopy 2400APDD 2.4 GHz Access Point Module</t>
  </si>
  <si>
    <t>41625</t>
  </si>
  <si>
    <t>Трансформатор ОМП 10/6/0,23</t>
  </si>
  <si>
    <t>30.08.04</t>
  </si>
  <si>
    <t>44563</t>
  </si>
  <si>
    <t>Трансформатор ОМП 10/6</t>
  </si>
  <si>
    <t>00368500</t>
  </si>
  <si>
    <t>Трансформатор ТМ 100/6 НСП10 стеллаж</t>
  </si>
  <si>
    <t>01.11.79</t>
  </si>
  <si>
    <t>Трансформатор ТМГПН 100/3-У1</t>
  </si>
  <si>
    <t>47397</t>
  </si>
  <si>
    <t>б/у , 2004 г.в.  не эксплуатируется  с 2016 г</t>
  </si>
  <si>
    <t>52762</t>
  </si>
  <si>
    <t>Трассопоисковый комплект прибор ПСП-2-3</t>
  </si>
  <si>
    <t>ББ00944/1001020033</t>
  </si>
  <si>
    <t>Уровнемер VEGAFLEX 66 с модулем индикации PLICSCOM</t>
  </si>
  <si>
    <t>21.10.11</t>
  </si>
  <si>
    <t>ББ01010</t>
  </si>
  <si>
    <t>Установка катодной защиты УКЗН-А-0,23-3-УХЛ</t>
  </si>
  <si>
    <t>02.07.13</t>
  </si>
  <si>
    <t>Буровое и нефтепромысловое оборудование</t>
  </si>
  <si>
    <t>ББ01137</t>
  </si>
  <si>
    <t>Установка факельная-система розжига</t>
  </si>
  <si>
    <t>86779</t>
  </si>
  <si>
    <t>Факс Panasonic KX-FL423 RUB</t>
  </si>
  <si>
    <t>31.10.18</t>
  </si>
  <si>
    <t>Девяткин М.П (Буханцева Е)</t>
  </si>
  <si>
    <t>71409</t>
  </si>
  <si>
    <t>Фотоаппарат 8,0Mpix Canon PowerShon A630</t>
  </si>
  <si>
    <t>46006</t>
  </si>
  <si>
    <t>Фотоаппарат цифровой Coolpix 5400</t>
  </si>
  <si>
    <t>3556</t>
  </si>
  <si>
    <t>Фрезерный станок (Универс.-фрезерн.станок МОД СФ 676)</t>
  </si>
  <si>
    <t>30.11.1998</t>
  </si>
  <si>
    <t>Саратовский р-он., рп Красный Октябрь, БПО</t>
  </si>
  <si>
    <t>59609</t>
  </si>
  <si>
    <t>Цифроовая фотокамера Canon PowerShot S3 IS 6.0 mer</t>
  </si>
  <si>
    <t>84082</t>
  </si>
  <si>
    <t>Шкаф для инструмента</t>
  </si>
  <si>
    <t>84085</t>
  </si>
  <si>
    <t>84086</t>
  </si>
  <si>
    <t>84088</t>
  </si>
  <si>
    <t>60134</t>
  </si>
  <si>
    <t>Шкаф металлический</t>
  </si>
  <si>
    <t>84127</t>
  </si>
  <si>
    <t>Шкаф под инструменты</t>
  </si>
  <si>
    <t>84126</t>
  </si>
  <si>
    <t>84125</t>
  </si>
  <si>
    <t>84123</t>
  </si>
  <si>
    <t>84122</t>
  </si>
  <si>
    <t>55252</t>
  </si>
  <si>
    <t>Шмель-3 комплект досмотровых зеркал</t>
  </si>
  <si>
    <t>Удовлетворительное состояние. Исправно. Имеются трещины на корпусе большого зеркала, не влияющие на функционал.</t>
  </si>
  <si>
    <t>Экран Projecta с электроприводом 213*280 MW и кабелем VGA/SVGA</t>
  </si>
  <si>
    <t>84144</t>
  </si>
  <si>
    <t>Эл.двигатель ААМ100 S 3/1500</t>
  </si>
  <si>
    <t>2010</t>
  </si>
  <si>
    <t>84145</t>
  </si>
  <si>
    <t>84146</t>
  </si>
  <si>
    <t>47289</t>
  </si>
  <si>
    <t>Электродвигатель 11квт/3000 об. мин.</t>
  </si>
  <si>
    <t>47306</t>
  </si>
  <si>
    <t>Электродвигатель 4 АИММ 71 А4 вао 0,55/1500</t>
  </si>
  <si>
    <t>31.03.05</t>
  </si>
  <si>
    <t>Пугачевский участок цеха МТО</t>
  </si>
  <si>
    <t>склад №5</t>
  </si>
  <si>
    <t>47307</t>
  </si>
  <si>
    <t>47308</t>
  </si>
  <si>
    <t>47309</t>
  </si>
  <si>
    <t>47310</t>
  </si>
  <si>
    <t>Электродвигатель АИМ 71АН</t>
  </si>
  <si>
    <t>86490</t>
  </si>
  <si>
    <t>Электродвигатель АИР 160М 2 У3 18,5 кВт/2910об.</t>
  </si>
  <si>
    <t>84151</t>
  </si>
  <si>
    <t>Электродвигатель АИР100L4Y1 220В</t>
  </si>
  <si>
    <t>84153</t>
  </si>
  <si>
    <t>Электронный блок ТЭМП-УТ1(толщиномер)</t>
  </si>
  <si>
    <t>2017</t>
  </si>
  <si>
    <t>Итого:</t>
  </si>
  <si>
    <t>Начальник УМТО</t>
  </si>
  <si>
    <t>Д.С. Участкин</t>
  </si>
  <si>
    <t xml:space="preserve">Перечень невостребованных ликвидных (НВЛ) МТР (МЦ22 счет) по состоянию на </t>
  </si>
  <si>
    <t>МЦ11227</t>
  </si>
  <si>
    <t>Насосно-компрессорное оборудование</t>
  </si>
  <si>
    <t>МЦГ-348у</t>
  </si>
  <si>
    <t>Агрегат электронасосный в сборе Ш-80-2,5-37,5/2,5-1,93/1/шт</t>
  </si>
  <si>
    <t>Советский р-н</t>
  </si>
  <si>
    <t>не востребовано</t>
  </si>
  <si>
    <t>МЦ216-1у</t>
  </si>
  <si>
    <t>БПР/1/шт</t>
  </si>
  <si>
    <t>МЦ32у</t>
  </si>
  <si>
    <t>Вагон-душевая/1/шт</t>
  </si>
  <si>
    <t>МЦ295у</t>
  </si>
  <si>
    <t>Насос НШМ/1/шт</t>
  </si>
  <si>
    <t>МЦ296у</t>
  </si>
  <si>
    <t>МЦ297у</t>
  </si>
  <si>
    <t>Насос Ш-80/1/шт</t>
  </si>
  <si>
    <t>Оборудование для котельных</t>
  </si>
  <si>
    <t>МЦ83756</t>
  </si>
  <si>
    <t>Парогенератор ДЭП-55</t>
  </si>
  <si>
    <t>Лопатин А.В(Борисенко П.А.)</t>
  </si>
  <si>
    <t>Лопатин А.В (Борисенко П.А.)</t>
  </si>
  <si>
    <t>МЦ275у</t>
  </si>
  <si>
    <t>Станок 332Г</t>
  </si>
  <si>
    <t>Заволжский участок цеха МТО, ст. Золотая степь</t>
  </si>
  <si>
    <t>МЦ261у</t>
  </si>
  <si>
    <t>Станок сверлильный</t>
  </si>
  <si>
    <t>Инструменты</t>
  </si>
  <si>
    <t>МЦ54652</t>
  </si>
  <si>
    <t>Устройство ручное с комплектом ПЭП для УЗК НКТ УМБТ-1/1/шт</t>
  </si>
  <si>
    <t>Оргтехника</t>
  </si>
  <si>
    <t>МЦ84947</t>
  </si>
  <si>
    <t>Факс Panasonik KX-FP 218 RU</t>
  </si>
  <si>
    <t>Архангельский Т.А.</t>
  </si>
  <si>
    <t>Электродвигатели</t>
  </si>
  <si>
    <t>МЦ69750</t>
  </si>
  <si>
    <t>Электродвигатель 5АМХ 180 М4 У3 30кВт 1500об/мин/1/шт</t>
  </si>
  <si>
    <t xml:space="preserve"> "____" _____________ 2025 г.</t>
  </si>
  <si>
    <t>Счет</t>
  </si>
  <si>
    <t>01.01.89</t>
  </si>
  <si>
    <t>Электродвигатель ВАО 560-500квт</t>
  </si>
  <si>
    <t>16723</t>
  </si>
  <si>
    <t>Эл. Двигатели</t>
  </si>
  <si>
    <t>01</t>
  </si>
  <si>
    <t>не работает с 2020</t>
  </si>
  <si>
    <t>Ленинский р-н/г.Саратов, Буровая, 26, СЭН</t>
  </si>
  <si>
    <t>21.09.07</t>
  </si>
  <si>
    <t>Эл.двигатель 5А160М8У3 (11 кВт,750 об/мин)</t>
  </si>
  <si>
    <t>61491</t>
  </si>
  <si>
    <t>61493</t>
  </si>
  <si>
    <t>61492</t>
  </si>
  <si>
    <t>61490</t>
  </si>
  <si>
    <t>Склад № 1 г. Саратов</t>
  </si>
  <si>
    <t>Фильтр сетевой активный Электон 250/630</t>
  </si>
  <si>
    <t>80145</t>
  </si>
  <si>
    <t>80146</t>
  </si>
  <si>
    <t>Установка обрезки обмоток УООС-901</t>
  </si>
  <si>
    <t>54048</t>
  </si>
  <si>
    <t>Установка механической очистки внутренней поверхности трубы</t>
  </si>
  <si>
    <t>83459</t>
  </si>
  <si>
    <t>Универсальный токарный станок</t>
  </si>
  <si>
    <t>3158</t>
  </si>
  <si>
    <t>Универс.-фрезерн.станок МОД СФ 676</t>
  </si>
  <si>
    <t>3169</t>
  </si>
  <si>
    <t>Волжский р-н</t>
  </si>
  <si>
    <t>29.02.08</t>
  </si>
  <si>
    <t>Трансформатор ТМПНГ-404/6-УХЛ 1</t>
  </si>
  <si>
    <t>64282</t>
  </si>
  <si>
    <t>30.09.08</t>
  </si>
  <si>
    <t>Трансформатор ТМПНГ-100/3-УХЛ 1</t>
  </si>
  <si>
    <t>Трансформатор ТМПНГ-100/3/1,25</t>
  </si>
  <si>
    <t>64100</t>
  </si>
  <si>
    <t>б/у , 2008 г.в.  не эксплуатируется  с 2017 г</t>
  </si>
  <si>
    <t>Трансформатор ТМПНГ 100/3 УХЛ 1</t>
  </si>
  <si>
    <t>66281</t>
  </si>
  <si>
    <t>Лысогорский р-н, Урицкое м-е, скв.126</t>
  </si>
  <si>
    <t>31.07.10</t>
  </si>
  <si>
    <t>Трансформатор ТМГ -630/10-11 УХЛ1;6/0,4</t>
  </si>
  <si>
    <t>69500</t>
  </si>
  <si>
    <t>30.04.08</t>
  </si>
  <si>
    <t>Трансформатор ОМП 10/6-0,23</t>
  </si>
  <si>
    <t>64751</t>
  </si>
  <si>
    <t>база ЗУТТ</t>
  </si>
  <si>
    <t>Теплогенератор KROLL HM200 с газовой жидкотопливной горелкой</t>
  </si>
  <si>
    <t>75847</t>
  </si>
  <si>
    <t>Счетчик нефти МИГ-150-6,3</t>
  </si>
  <si>
    <t>44246</t>
  </si>
  <si>
    <t>Аверьянов О.В. (Козырев-Жох)</t>
  </si>
  <si>
    <t>30.09.2008</t>
  </si>
  <si>
    <t>Станция Малая Земная Спутниковой Связи DIRECWAY 7700/6040</t>
  </si>
  <si>
    <t>66336</t>
  </si>
  <si>
    <t>Станции управления электродвигателями</t>
  </si>
  <si>
    <t>Правобережный участок цеха МТО, г.Саратов</t>
  </si>
  <si>
    <t>31.10.2008</t>
  </si>
  <si>
    <t>Станция Малая Земная спутниковой связи DIRECWAY</t>
  </si>
  <si>
    <t>66389</t>
  </si>
  <si>
    <t>Станок трубонарезной СА 9010004-1</t>
  </si>
  <si>
    <t>83430</t>
  </si>
  <si>
    <t>Станок трубнарезной</t>
  </si>
  <si>
    <t>83422</t>
  </si>
  <si>
    <t>2013г., перевод в НВЛ для реализации третьим лицам</t>
  </si>
  <si>
    <t>Перелюбский р-н</t>
  </si>
  <si>
    <t>30.11.01</t>
  </si>
  <si>
    <t>Станок обдирочно заточной 350мм Р-187</t>
  </si>
  <si>
    <t>050052</t>
  </si>
  <si>
    <t>2008</t>
  </si>
  <si>
    <t>Станок муфтонаверточный модели НКТ 04</t>
  </si>
  <si>
    <t>66729</t>
  </si>
  <si>
    <t>Станок круглошлиф. 3У 132</t>
  </si>
  <si>
    <t>83423</t>
  </si>
  <si>
    <t>Спутниковый терминал HES Enterprises KU-18</t>
  </si>
  <si>
    <t>022</t>
  </si>
  <si>
    <t>46146</t>
  </si>
  <si>
    <t>Передаточные устройства</t>
  </si>
  <si>
    <t>47059</t>
  </si>
  <si>
    <t>47060</t>
  </si>
  <si>
    <t>Система воздуховодов для подогрева двигателей</t>
  </si>
  <si>
    <t>75845</t>
  </si>
  <si>
    <t>Регулятор давления газа РДО-1-50/25М</t>
  </si>
  <si>
    <t>79196</t>
  </si>
  <si>
    <t>Пункт учета газа серии ПУГ-Р-40</t>
  </si>
  <si>
    <t>80288</t>
  </si>
  <si>
    <t>Склад Правобер.</t>
  </si>
  <si>
    <t>Проектор inFocus лампа для проектора inFocus</t>
  </si>
  <si>
    <t>1991 не эксплуатируется</t>
  </si>
  <si>
    <t>Здание лаборатории инв.№ 00000200/3152</t>
  </si>
  <si>
    <t>28.03.06</t>
  </si>
  <si>
    <t>Прибор КВАНТ-С</t>
  </si>
  <si>
    <t>54134</t>
  </si>
  <si>
    <t>Прибор измерения освещенности (люксомер) Testo-545</t>
  </si>
  <si>
    <t>48275</t>
  </si>
  <si>
    <t>31.12.08</t>
  </si>
  <si>
    <t>Подстанция КТПК(ВК)-63/6/0,4 скв. №33 Пионерского  м/р</t>
  </si>
  <si>
    <t>66767</t>
  </si>
  <si>
    <t>30.04.17</t>
  </si>
  <si>
    <t>Подстанция КТПК(ВК)-63/6/0,4 с трансф.-63/6</t>
  </si>
  <si>
    <t>81330</t>
  </si>
  <si>
    <t>30.11.07</t>
  </si>
  <si>
    <t>58729</t>
  </si>
  <si>
    <t>31.08.09</t>
  </si>
  <si>
    <t>Подстанция КТПК(ВК)-63/6/0,4</t>
  </si>
  <si>
    <t>68158</t>
  </si>
  <si>
    <t>31.12.07</t>
  </si>
  <si>
    <t>Подстанция КТПК(ВК)-63/10/0,4 - 93 УХЛ1</t>
  </si>
  <si>
    <t>63004</t>
  </si>
  <si>
    <t>31.01.13</t>
  </si>
  <si>
    <t>Подстанция КТПК(ВК)-400/6/0,4 скв. №73 Лимано-Грачевское м.р.</t>
  </si>
  <si>
    <t>75429</t>
  </si>
  <si>
    <t>30.11.11</t>
  </si>
  <si>
    <t>Подстанция КТПК(ВК)-250/10/0,4 с трансформатором ТМГ</t>
  </si>
  <si>
    <t>73091</t>
  </si>
  <si>
    <t>31.12.11</t>
  </si>
  <si>
    <t>Подстанция КТПК(ВК)-100/6/0,4</t>
  </si>
  <si>
    <t>73191</t>
  </si>
  <si>
    <t>66932</t>
  </si>
  <si>
    <t>Саратовская обл.Советский район, база БПО</t>
  </si>
  <si>
    <t>66921</t>
  </si>
  <si>
    <t>не работает с 01/05/2017</t>
  </si>
  <si>
    <t>скв 57 Ириновское м.р. Новобурасский р-н</t>
  </si>
  <si>
    <t>30.01.06</t>
  </si>
  <si>
    <t>Подстанция КТПК (ВК) 160/10/0,4 с трансформ.</t>
  </si>
  <si>
    <t>50982</t>
  </si>
  <si>
    <t>31.10.01</t>
  </si>
  <si>
    <t>Подстанция КТВ-ТВ160/10 НСП-20</t>
  </si>
  <si>
    <t>01629700</t>
  </si>
  <si>
    <t>Площадка под станцию управления</t>
  </si>
  <si>
    <t>66912</t>
  </si>
  <si>
    <t>Прочее</t>
  </si>
  <si>
    <t>66829</t>
  </si>
  <si>
    <t>66443</t>
  </si>
  <si>
    <t>31.08.14</t>
  </si>
  <si>
    <t>Площадка под оборудование КТПКскв.№29 Бис Западно-Рыбушанское м.р.</t>
  </si>
  <si>
    <t>78244</t>
  </si>
  <si>
    <t>31.03.15</t>
  </si>
  <si>
    <t>78874</t>
  </si>
  <si>
    <t>31.08.19</t>
  </si>
  <si>
    <t>Пакер ПРО-ЯТ-О-114-50-350-Т100-К3-01 в комп.с ИПГ</t>
  </si>
  <si>
    <t>88149</t>
  </si>
  <si>
    <t>Пакер</t>
  </si>
  <si>
    <t>Склад №4</t>
  </si>
  <si>
    <t>Пакер ПВМ-О (КВ) 122-35-35  осевой механический с кабельным вводом</t>
  </si>
  <si>
    <t>31.07.18</t>
  </si>
  <si>
    <t>Пакер мех осевой ПВМ-О(КВ) 136-52-35 с каб вводом</t>
  </si>
  <si>
    <t>86350</t>
  </si>
  <si>
    <t>29.11.00</t>
  </si>
  <si>
    <t>Навесное оборудование к трубоукладчику ТГ-12601</t>
  </si>
  <si>
    <t>65808</t>
  </si>
  <si>
    <t>Мобильн. высокопроизв. установка полуавтоматизир-го УЗК тела труб</t>
  </si>
  <si>
    <t>Девяткин М.П(Николаев ЮЮ)</t>
  </si>
  <si>
    <t>Лодка "Казанка-5М4", строительная (заводской) номер 011257</t>
  </si>
  <si>
    <t>31.05.03</t>
  </si>
  <si>
    <t>КТП- ТВ 160/6/0,4 с трансформатором 160/6</t>
  </si>
  <si>
    <t>36039</t>
  </si>
  <si>
    <t>2012</t>
  </si>
  <si>
    <t>Кран шаровой 11с67п Ду 300 Ру 1,6 МПа с ручным упр</t>
  </si>
  <si>
    <t>Котел КС-ГВ-50Н</t>
  </si>
  <si>
    <t>64484</t>
  </si>
  <si>
    <t>Котел "Хопер"</t>
  </si>
  <si>
    <t>2000</t>
  </si>
  <si>
    <t>Коробка передач черт.14027.32.100СБ к буровой установке</t>
  </si>
  <si>
    <t>Буровое оборудование</t>
  </si>
  <si>
    <t>Компрессор</t>
  </si>
  <si>
    <t>318у</t>
  </si>
  <si>
    <t>Компрессорное оборудование</t>
  </si>
  <si>
    <t>б/у, в комплекте ноутбук в рабочем состоянии</t>
  </si>
  <si>
    <t>31.12.13</t>
  </si>
  <si>
    <t>Комплекс измерит.автоном.скважинный</t>
  </si>
  <si>
    <t>76969</t>
  </si>
  <si>
    <t xml:space="preserve">Здание теплогенераторной </t>
  </si>
  <si>
    <t>75846</t>
  </si>
  <si>
    <t>Девяткин М.П (Дворянчиков)</t>
  </si>
  <si>
    <t>Девяткин М.П(Дворянчиков)</t>
  </si>
  <si>
    <t>30.11.2018</t>
  </si>
  <si>
    <t>Емкость осреднительно-очистительная ЕОО-25"УНИКОМ" на шасси 84706К</t>
  </si>
  <si>
    <t>86875</t>
  </si>
  <si>
    <t>Резервуары</t>
  </si>
  <si>
    <t>Двигатель "Tohatsu 30 EPS", заводской номер М30А4</t>
  </si>
  <si>
    <t>2014</t>
  </si>
  <si>
    <t>Горелка ГБЛ-0,85Р с а/г Са6.617.065-02 (Ду 65) с а/у СПЕКОН СК1-62</t>
  </si>
  <si>
    <t>30.12.01</t>
  </si>
  <si>
    <t>Гидравлический ротор</t>
  </si>
  <si>
    <t>050059</t>
  </si>
  <si>
    <t>01.01.2019</t>
  </si>
  <si>
    <t>Вагон-сушилка с душем типа Ахтуба-СД на прицепе-шасси модели 85494</t>
  </si>
  <si>
    <t>86904</t>
  </si>
  <si>
    <t>Тимофеев А.В.</t>
  </si>
  <si>
    <t>Вагон-сушилка с душем типа Ахтуба-СД на прицепе-шасси модели 8469</t>
  </si>
  <si>
    <t>86896</t>
  </si>
  <si>
    <t>01.12.2018</t>
  </si>
  <si>
    <t>Вагон-сушилка "Ковчег-809" на шасси прицепа 8341</t>
  </si>
  <si>
    <t>86918</t>
  </si>
  <si>
    <t>Вагон столовая типа Ахтуба на прицепе-шасси модели 8469</t>
  </si>
  <si>
    <t>86895</t>
  </si>
  <si>
    <t>86917</t>
  </si>
  <si>
    <t>Пятаков О.В.-Щанин О.Н.-Заярный А.В.</t>
  </si>
  <si>
    <t>86886</t>
  </si>
  <si>
    <t>86873</t>
  </si>
  <si>
    <t>Вагон спальный типа АХТУБА СП (на шасси прицепа 8341)</t>
  </si>
  <si>
    <t>86894</t>
  </si>
  <si>
    <t>01.02.2019</t>
  </si>
  <si>
    <t>Вагон спальный Ковчег на шасси прицепа 8341-00001010</t>
  </si>
  <si>
    <t>86902</t>
  </si>
  <si>
    <t>Блок управления и контроля насосным агрегатом зав№163</t>
  </si>
  <si>
    <t>2016 не эксплуатируется</t>
  </si>
  <si>
    <t>31.05.16</t>
  </si>
  <si>
    <t>Блок СППК5 50-63 пружина №57-2 шт. 17с16нж1</t>
  </si>
  <si>
    <t>80323</t>
  </si>
  <si>
    <t>Блок определения группы прочности - Сортоскоп-2М</t>
  </si>
  <si>
    <t>Аудиомикшер профессиональный JK Audio RemoteMix C+</t>
  </si>
  <si>
    <t>55279</t>
  </si>
  <si>
    <t>Агрегат насосный ЦНСг(А)13-105</t>
  </si>
  <si>
    <t>81055</t>
  </si>
  <si>
    <t>81054</t>
  </si>
  <si>
    <t>81053</t>
  </si>
  <si>
    <t>17</t>
  </si>
  <si>
    <t>Год выпуска</t>
  </si>
  <si>
    <t>Инвентарный номер</t>
  </si>
  <si>
    <t>Перечень невостребованных ликвидных (НВЛ) МТР (01,022 счет) по состоянию на 30.06.2025г.</t>
  </si>
  <si>
    <t>Заволжский участок цеха МТО, БПО Смородинка</t>
  </si>
  <si>
    <t>Маска сварщика</t>
  </si>
  <si>
    <t>СН-00025099</t>
  </si>
  <si>
    <t>ОГМ</t>
  </si>
  <si>
    <t>СИЗ</t>
  </si>
  <si>
    <t>10</t>
  </si>
  <si>
    <t>Щуп VC</t>
  </si>
  <si>
    <t>СН-00025107</t>
  </si>
  <si>
    <t>ОЭ</t>
  </si>
  <si>
    <t>Электроустановочные изделия</t>
  </si>
  <si>
    <t>плашка</t>
  </si>
  <si>
    <t>00-00001380</t>
  </si>
  <si>
    <t>ПТО, ОСТ</t>
  </si>
  <si>
    <t>Оборудование и материалы ПКРС</t>
  </si>
  <si>
    <t>Метрошток МШС-4,5</t>
  </si>
  <si>
    <t>00-00000670</t>
  </si>
  <si>
    <t>УИТ</t>
  </si>
  <si>
    <t>КИП</t>
  </si>
  <si>
    <t>Метрошток МШС-3,5</t>
  </si>
  <si>
    <t>00-00000669</t>
  </si>
  <si>
    <t>Долото 215,9 СР- ГАУ (люкс) R 439№ 03508 06</t>
  </si>
  <si>
    <t>СН-00025094</t>
  </si>
  <si>
    <t>ОСТ</t>
  </si>
  <si>
    <t>т</t>
  </si>
  <si>
    <t>Труба профильная  (квадратная) 100х100х4</t>
  </si>
  <si>
    <t>СН-00025104</t>
  </si>
  <si>
    <t>огм</t>
  </si>
  <si>
    <t>металлопрокат</t>
  </si>
  <si>
    <t>Профиль замкнутый 300х300х8</t>
  </si>
  <si>
    <t>СН-00025102</t>
  </si>
  <si>
    <t>м2</t>
  </si>
  <si>
    <t>Плитка настенная</t>
  </si>
  <si>
    <t>СН-00025100</t>
  </si>
  <si>
    <t>ОКС</t>
  </si>
  <si>
    <t>строительные материалы</t>
  </si>
  <si>
    <t>Кирпич</t>
  </si>
  <si>
    <t>СН-00025097</t>
  </si>
  <si>
    <t>Шток клапана предохранительного</t>
  </si>
  <si>
    <t>СН-00025106</t>
  </si>
  <si>
    <t>пто</t>
  </si>
  <si>
    <t>шток</t>
  </si>
  <si>
    <t>Шток</t>
  </si>
  <si>
    <t>СН-00025105</t>
  </si>
  <si>
    <t>ПТО</t>
  </si>
  <si>
    <t>Пневмогидроцилиндр</t>
  </si>
  <si>
    <t>СН-00025101</t>
  </si>
  <si>
    <t>запчасти насосов</t>
  </si>
  <si>
    <t>Катушка к КТ</t>
  </si>
  <si>
    <t>СН-00025096</t>
  </si>
  <si>
    <t>Тройник АФК 80х700/100х700 б/у</t>
  </si>
  <si>
    <t>СН-00025090</t>
  </si>
  <si>
    <t>СГМ</t>
  </si>
  <si>
    <t>м</t>
  </si>
  <si>
    <t>Провод СИП-4 4х16 б/у</t>
  </si>
  <si>
    <t>СН-00026280</t>
  </si>
  <si>
    <t>Кабельные изделия</t>
  </si>
  <si>
    <t>Провод СИП 4х35 б/у</t>
  </si>
  <si>
    <t>СН-00025086</t>
  </si>
  <si>
    <t>Крестовина АФК 50х700/280х700 б/у</t>
  </si>
  <si>
    <t>СН-00025085</t>
  </si>
  <si>
    <t>Клапан разрядник</t>
  </si>
  <si>
    <t>СН-00025098</t>
  </si>
  <si>
    <t>Задвижка ЗМС 80х700 б/у</t>
  </si>
  <si>
    <t>СН-00025083</t>
  </si>
  <si>
    <t>ГУТТ, СГМ, ОПТНГ</t>
  </si>
  <si>
    <t>Арматура трубопров., соедин. детали трубопроводов</t>
  </si>
  <si>
    <t>Задвижка ЗМС 100х700 б/у</t>
  </si>
  <si>
    <t>СН-00025082</t>
  </si>
  <si>
    <t>Двигатель WH 7IH12 A2 б/у шт 0.000</t>
  </si>
  <si>
    <t>СН-00025084</t>
  </si>
  <si>
    <t>ТГ</t>
  </si>
  <si>
    <t xml:space="preserve">Запчасти Автомобильные </t>
  </si>
  <si>
    <t>Вентиль электропневматический</t>
  </si>
  <si>
    <t>СН-00025079</t>
  </si>
  <si>
    <t>Корпус нижний ОКК 2-35-168х245х324 б/у</t>
  </si>
  <si>
    <t>00-00003151</t>
  </si>
  <si>
    <t>Корпус верхний ОКК 2-35-168х245х324 б/у</t>
  </si>
  <si>
    <t>00-00003150</t>
  </si>
  <si>
    <t>Правобережный участок цеха МТО, БПО Соколовая гора</t>
  </si>
  <si>
    <t>Изолента ПВХ</t>
  </si>
  <si>
    <t>00-00003546</t>
  </si>
  <si>
    <t>ЦИТС</t>
  </si>
  <si>
    <t>ПРОЧЕЕ</t>
  </si>
  <si>
    <t xml:space="preserve">Головка оптическая 623-СБ7   </t>
  </si>
  <si>
    <t>СН-00025036</t>
  </si>
  <si>
    <t>Электродвигатель 15 кВт б/у</t>
  </si>
  <si>
    <t>00-00001261</t>
  </si>
  <si>
    <t>Щит КМПн-24 IP65 серый</t>
  </si>
  <si>
    <t>00-00001224</t>
  </si>
  <si>
    <t>Шина нулев. на DIN ШНИ 6х9</t>
  </si>
  <si>
    <t>00-00000342</t>
  </si>
  <si>
    <t>Труба гофрир. 16 мм из ПНД с зондом легкая</t>
  </si>
  <si>
    <t>00-00001825</t>
  </si>
  <si>
    <t>Кабель силовой ВБбШв 2х16 с содержанием меди</t>
  </si>
  <si>
    <t>СН-00026887</t>
  </si>
  <si>
    <t>Кабель сигнальный КСПВ 6х0,4 (3м) с содержанием меди</t>
  </si>
  <si>
    <t>СН-00026886</t>
  </si>
  <si>
    <t>Кабель КСПВ 6х0,4 соедин. для ПК-2 КЗЭУГ 3м с содержанием меди</t>
  </si>
  <si>
    <t>СН-00026885</t>
  </si>
  <si>
    <t>км</t>
  </si>
  <si>
    <t>Кабель КМВЭВ-3 2x2x0,75</t>
  </si>
  <si>
    <t>00-00003590</t>
  </si>
  <si>
    <t>Кабель КВВГЭнг(А)-LS 5х1 с содержанием меди</t>
  </si>
  <si>
    <t>СН-00026884</t>
  </si>
  <si>
    <t>Кабель КВВГ 5х1,5</t>
  </si>
  <si>
    <t>СН-00026226</t>
  </si>
  <si>
    <t>Кабель КВБбШнг -LS 5х1 с содержанием меди</t>
  </si>
  <si>
    <t>СН-00026883</t>
  </si>
  <si>
    <t>Кабель канал 100х60</t>
  </si>
  <si>
    <t>00-00003582</t>
  </si>
  <si>
    <t>Кабель ВВГнг(А) 3х25 с содержанием меди</t>
  </si>
  <si>
    <t>СН-00026882</t>
  </si>
  <si>
    <t>Кабель ВВГнг(A)-LS 4х10ок (N,PE)-0.66</t>
  </si>
  <si>
    <t>00-00003580</t>
  </si>
  <si>
    <t>Кабель ВВГнг 3х2,5</t>
  </si>
  <si>
    <t>00-00003579</t>
  </si>
  <si>
    <t>Кабель ВВГнг 3х1,5</t>
  </si>
  <si>
    <t>00-00003578</t>
  </si>
  <si>
    <t>Кабель АПвБВнг(А)-LS3х120/35 10 кВ</t>
  </si>
  <si>
    <t>СН-00026956</t>
  </si>
  <si>
    <t>Кабель АВВГ 4х25 б/у с содержанием алюминия</t>
  </si>
  <si>
    <t>00-00003576</t>
  </si>
  <si>
    <t>Кабель АВВГ 4*120</t>
  </si>
  <si>
    <t>СН-00025095</t>
  </si>
  <si>
    <t>Заглушка 12 модулей белая</t>
  </si>
  <si>
    <t>00-00024878</t>
  </si>
  <si>
    <t>Дюбель 6х50</t>
  </si>
  <si>
    <t>00-00024876</t>
  </si>
  <si>
    <t>метизы</t>
  </si>
  <si>
    <t xml:space="preserve">Выключатель автомат.  ВА47-63 3Р 25А </t>
  </si>
  <si>
    <t>СН-00026225</t>
  </si>
  <si>
    <t>Выключатель автомат.  ВА47-29 1Р 16А х-ка С</t>
  </si>
  <si>
    <t>00-00000909</t>
  </si>
  <si>
    <t xml:space="preserve">Выключатель автомат.  ВА47-100 1Р 100А </t>
  </si>
  <si>
    <t>СН-00026141</t>
  </si>
  <si>
    <t>Выключатель авт.диф. тока C25 30мА АВДТ 32</t>
  </si>
  <si>
    <t>00-00000908</t>
  </si>
  <si>
    <t>Стойка опор СВ 105-3,6</t>
  </si>
  <si>
    <t>00-00002438</t>
  </si>
  <si>
    <t>Железобетонные изделия</t>
  </si>
  <si>
    <t>Головка колонная ОКК2-70-146х245х324К1 ХЛ</t>
  </si>
  <si>
    <t>СН-00025150</t>
  </si>
  <si>
    <t>Генератор синхронный 200кВт с повреждениями</t>
  </si>
  <si>
    <t>00-00000961</t>
  </si>
  <si>
    <t>Сварочное оборудование и материалы</t>
  </si>
  <si>
    <t>Редуктор СК-8 б/у</t>
  </si>
  <si>
    <t>00-00002839</t>
  </si>
  <si>
    <t>Редуктора</t>
  </si>
  <si>
    <t>Редуктор б/у</t>
  </si>
  <si>
    <t>00-00001622</t>
  </si>
  <si>
    <t>Рама СКН б/у</t>
  </si>
  <si>
    <t>00-00002831</t>
  </si>
  <si>
    <t xml:space="preserve">Запчасти к станкам -качалкам </t>
  </si>
  <si>
    <t>Противовес СК-8 б/у</t>
  </si>
  <si>
    <t>00-00002781</t>
  </si>
  <si>
    <t>Противовес б/у</t>
  </si>
  <si>
    <t>00-00002780</t>
  </si>
  <si>
    <t>Кривошип СК-8 б/у</t>
  </si>
  <si>
    <t>00-00001958</t>
  </si>
  <si>
    <t>Кривошип б/у</t>
  </si>
  <si>
    <t>00-00001957</t>
  </si>
  <si>
    <t>Кран шаровый Ду 200 Ру 16 б/у</t>
  </si>
  <si>
    <t>00-00001938</t>
  </si>
  <si>
    <t>Катушка переводная б/у</t>
  </si>
  <si>
    <t>00-00002242</t>
  </si>
  <si>
    <t>Двигатель Д-144 б/у</t>
  </si>
  <si>
    <t>00-00001016</t>
  </si>
  <si>
    <t>ОГМ,ОЭ,ТГ</t>
  </si>
  <si>
    <t>Генератор ГД-4006 б/у</t>
  </si>
  <si>
    <t>00-00000960</t>
  </si>
  <si>
    <t>Вал 5,6</t>
  </si>
  <si>
    <t>СН-00025110</t>
  </si>
  <si>
    <t>запчасти ЦНС</t>
  </si>
  <si>
    <t>Электродвигатель ВАСО 37кВт 422 об/м б/у</t>
  </si>
  <si>
    <t>00-00001313</t>
  </si>
  <si>
    <t>Электродвигатель 250 кВт 3000 об/мин 0,4 кВ с поврежд.</t>
  </si>
  <si>
    <t>00-00001272</t>
  </si>
  <si>
    <t>кг</t>
  </si>
  <si>
    <t>Шурупы</t>
  </si>
  <si>
    <t>СН-00025147</t>
  </si>
  <si>
    <t>Шкаф КТП б/у</t>
  </si>
  <si>
    <t>СН-00025136</t>
  </si>
  <si>
    <t>высоковольтное оборудование</t>
  </si>
  <si>
    <t>Трубка Д  16*2.5 б/у /(латунь)</t>
  </si>
  <si>
    <t>СН-00025135</t>
  </si>
  <si>
    <t>Трубы</t>
  </si>
  <si>
    <t>Труба СБТ-89 б/у</t>
  </si>
  <si>
    <t>00-00001861</t>
  </si>
  <si>
    <t>Труба СБТ-127 б/у</t>
  </si>
  <si>
    <t>СН-00025144</t>
  </si>
  <si>
    <t>Труба СБТ- 73 б/у</t>
  </si>
  <si>
    <t>СН-00025143</t>
  </si>
  <si>
    <t>Труба обс - 244,5 мм б/у</t>
  </si>
  <si>
    <t>СН-00025142</t>
  </si>
  <si>
    <t>Труба 324х9 мм б/у</t>
  </si>
  <si>
    <t>00-00001811</t>
  </si>
  <si>
    <t>Трос d 7,8 мм</t>
  </si>
  <si>
    <t>СН-00025149</t>
  </si>
  <si>
    <t>Металлоизделия, прокат черных металлов</t>
  </si>
  <si>
    <t>Тройник нерж. Ру 700 б/у</t>
  </si>
  <si>
    <t>00-00001796</t>
  </si>
  <si>
    <t>ОГМ,ПТО</t>
  </si>
  <si>
    <t>Трансформатор ТСЗ-400/6 кВ с повреждением</t>
  </si>
  <si>
    <t>СН-00026796</t>
  </si>
  <si>
    <t>Трансформатор ТМ-400/6 кВ б/у</t>
  </si>
  <si>
    <t>00-00003482</t>
  </si>
  <si>
    <t>Трансформатор ТМ-250/6 кВ с повреждениями</t>
  </si>
  <si>
    <t>00-00001731</t>
  </si>
  <si>
    <t>Трансформатор ТМ-250/6 кВ б/у</t>
  </si>
  <si>
    <t>00-00001730</t>
  </si>
  <si>
    <t>Трансформатор ТМ-160/6  кВ б/у</t>
  </si>
  <si>
    <t>СН-00025134</t>
  </si>
  <si>
    <t>Трансформатор ТМ-100/6(10) кВ б/у</t>
  </si>
  <si>
    <t>СН-00025133</t>
  </si>
  <si>
    <t>Трансформатор ОМП 6/0,23 б/у</t>
  </si>
  <si>
    <t>00-00001718</t>
  </si>
  <si>
    <t>Разъединитель РЛНД-1-10/400 б/у</t>
  </si>
  <si>
    <t>СН-00025132</t>
  </si>
  <si>
    <t>Провод ТРВ 2*0,5</t>
  </si>
  <si>
    <t>СН-00025145</t>
  </si>
  <si>
    <t>Провод СИП-2 3х25+1х35+1х16 б/у</t>
  </si>
  <si>
    <t>00-00002752</t>
  </si>
  <si>
    <t>Провод АС-70/11 б/у</t>
  </si>
  <si>
    <t>00-00002749</t>
  </si>
  <si>
    <t>Провод АС-50/8 б/у</t>
  </si>
  <si>
    <t>00-00002748</t>
  </si>
  <si>
    <t>Провод АС б/у</t>
  </si>
  <si>
    <t>СН-00025139</t>
  </si>
  <si>
    <t>Отвод диаметром 325 ст.9</t>
  </si>
  <si>
    <t>СН-00027124</t>
  </si>
  <si>
    <t>ПТО,ОГМ</t>
  </si>
  <si>
    <t>Опора СВ-105 б/у</t>
  </si>
  <si>
    <t>00-00000858</t>
  </si>
  <si>
    <t>Насос ЦНС 60х264 б/у</t>
  </si>
  <si>
    <t>00-00000793</t>
  </si>
  <si>
    <t>Насос ЦНС 60х132 б/у</t>
  </si>
  <si>
    <t>00-00000792</t>
  </si>
  <si>
    <t>Насос ЦНС 38х88 б/у</t>
  </si>
  <si>
    <t>00-00000791</t>
  </si>
  <si>
    <t>Насос ЦНС 180х85 б/у</t>
  </si>
  <si>
    <t>00-00000789</t>
  </si>
  <si>
    <t>Насос ЦНС 180х425 б/у</t>
  </si>
  <si>
    <t>00-00000788</t>
  </si>
  <si>
    <t xml:space="preserve">Надставка ТС-1 б/у </t>
  </si>
  <si>
    <t>СН-00025131</t>
  </si>
  <si>
    <t>Набивка сальниковая</t>
  </si>
  <si>
    <t>00-00000713</t>
  </si>
  <si>
    <t>Резинотехнические изделия и полимеры. Уплотнители</t>
  </si>
  <si>
    <t>10.01</t>
  </si>
  <si>
    <t>Муфта НКТ 60К фосф.</t>
  </si>
  <si>
    <t>00-00001485</t>
  </si>
  <si>
    <t>Компоновка колонны НКТ</t>
  </si>
  <si>
    <t>Крестовина нерж. Ру 700 б/у</t>
  </si>
  <si>
    <t>00-00001956</t>
  </si>
  <si>
    <t>Квадрат нерж. Ру 700 б/у</t>
  </si>
  <si>
    <t>00-00002245</t>
  </si>
  <si>
    <t>Кабель АВВГ 4х25 с повреждениями</t>
  </si>
  <si>
    <t>00-00003577</t>
  </si>
  <si>
    <t>Кабель АВВГ 1*50 с содержанием алюминия</t>
  </si>
  <si>
    <t>СН-00026881</t>
  </si>
  <si>
    <t>Кабель ААБл 3х70 б/у</t>
  </si>
  <si>
    <t>00-00003574</t>
  </si>
  <si>
    <t>Изолятор ШФ-20 б/у</t>
  </si>
  <si>
    <t>СН-00025130</t>
  </si>
  <si>
    <t>Задвижка нерж. Ру 700 б/у</t>
  </si>
  <si>
    <t>00-00002158</t>
  </si>
  <si>
    <t>Задвижка ЗМ 200/63 б/у</t>
  </si>
  <si>
    <t>СН-00025129</t>
  </si>
  <si>
    <t>Задвижка ЗМ 150/63  б/у</t>
  </si>
  <si>
    <t>СН-00025128</t>
  </si>
  <si>
    <t xml:space="preserve">Задвижка 50/16 с фланцами  с эл. приводом </t>
  </si>
  <si>
    <t>СН-00025127</t>
  </si>
  <si>
    <t>Задвижка 400х16 с фл.</t>
  </si>
  <si>
    <t>00-00002150</t>
  </si>
  <si>
    <t xml:space="preserve">Задвижка 300х16 с эл.привод </t>
  </si>
  <si>
    <t>СН-00025126</t>
  </si>
  <si>
    <t xml:space="preserve">Задвижка 250*40 с эл. приводом </t>
  </si>
  <si>
    <t>СН-00025125</t>
  </si>
  <si>
    <t>Задвижка 200/16 с эл. приводом</t>
  </si>
  <si>
    <t>СН-00025124</t>
  </si>
  <si>
    <t xml:space="preserve">Задвижка 150/160 с фланцами </t>
  </si>
  <si>
    <t>СН-00025123</t>
  </si>
  <si>
    <t>Задвижка 150/160</t>
  </si>
  <si>
    <t>СН-00025122</t>
  </si>
  <si>
    <t>Задвижка 150*63 п/ привод</t>
  </si>
  <si>
    <t>СН-00025121</t>
  </si>
  <si>
    <t>Генератор 200 кВт 1500 об/мин 400В б/у (без схемы)</t>
  </si>
  <si>
    <t>00-00000954</t>
  </si>
  <si>
    <t>Выпрямитель сварочный Дуга-318М1 б/у с поврежден</t>
  </si>
  <si>
    <t>00-00000912</t>
  </si>
  <si>
    <t xml:space="preserve">Вентиль 25/40 </t>
  </si>
  <si>
    <t>СН-00025120</t>
  </si>
  <si>
    <t xml:space="preserve">Вентиль 20/40 </t>
  </si>
  <si>
    <t>СН-00025119</t>
  </si>
  <si>
    <t xml:space="preserve">Вентиль 15кч18П 32*16 </t>
  </si>
  <si>
    <t>СН-00025118</t>
  </si>
  <si>
    <t>Вентиль 15кч16нж 50*25 фланцевый</t>
  </si>
  <si>
    <t>СН-00025117</t>
  </si>
  <si>
    <t>Вентиль 15кч16нж 32*25 фланцевый</t>
  </si>
  <si>
    <t>СН-00025116</t>
  </si>
  <si>
    <t>Вентиль 15164</t>
  </si>
  <si>
    <t>СН-00025115</t>
  </si>
  <si>
    <t>Вентиль 15 С22 НЖ 100*40</t>
  </si>
  <si>
    <t>СН-00025114</t>
  </si>
  <si>
    <t>Вентиль 15 КЧ 12П 25*25</t>
  </si>
  <si>
    <t>СН-00025113</t>
  </si>
  <si>
    <t>Вентиль 14с27 15*25</t>
  </si>
  <si>
    <t>СН-00025112</t>
  </si>
  <si>
    <t>Вентиль 1031-20-0</t>
  </si>
  <si>
    <t>СН-00025111</t>
  </si>
  <si>
    <t>Болт-метиза с гайкой</t>
  </si>
  <si>
    <t>СН-00025109</t>
  </si>
  <si>
    <t>Метизы</t>
  </si>
  <si>
    <t>Агрегат насос 1К8-18 с эл.двиг.4ВР 80В2 2.2кВт б/у</t>
  </si>
  <si>
    <t>00-00003382</t>
  </si>
  <si>
    <t>Стойка ж/б СВ-95 б/у</t>
  </si>
  <si>
    <t>00-00002436</t>
  </si>
  <si>
    <t>до 01.01.2006г.</t>
  </si>
  <si>
    <t>Подшипник роликовый 12213КМ</t>
  </si>
  <si>
    <t>Подшипники</t>
  </si>
  <si>
    <t>41.01</t>
  </si>
  <si>
    <t>Дудко М.В.</t>
  </si>
  <si>
    <t>Дверная коробка</t>
  </si>
  <si>
    <t>0201070047</t>
  </si>
  <si>
    <t>АХО</t>
  </si>
  <si>
    <t>Строительные материалы и оборудование</t>
  </si>
  <si>
    <t>10.08</t>
  </si>
  <si>
    <t>Дверн.полотно глухое</t>
  </si>
  <si>
    <t>0201070046</t>
  </si>
  <si>
    <t>Дверн.полотно со стеклом</t>
  </si>
  <si>
    <t>0201070045</t>
  </si>
  <si>
    <t>Ванная угловая (цвет малахит)</t>
  </si>
  <si>
    <t>0201050071</t>
  </si>
  <si>
    <t>Сантехника, Санитарно-технические материалы</t>
  </si>
  <si>
    <t>Строп СК-21</t>
  </si>
  <si>
    <t>0603010009</t>
  </si>
  <si>
    <t>Грузозахватные приспособления</t>
  </si>
  <si>
    <t>10.10</t>
  </si>
  <si>
    <t>Элемент упругий Т4699.17.00.003-01</t>
  </si>
  <si>
    <t>0905030718</t>
  </si>
  <si>
    <t>Инструмент</t>
  </si>
  <si>
    <t>10.09</t>
  </si>
  <si>
    <t>Элемент упругий Т4699.17.00.002-01</t>
  </si>
  <si>
    <t>0905030717</t>
  </si>
  <si>
    <t>Элемент режущий Т4699.17.00.010</t>
  </si>
  <si>
    <t>0905030716</t>
  </si>
  <si>
    <t>10.11.16</t>
  </si>
  <si>
    <t>Труба пласт. канализац. Ду 110</t>
  </si>
  <si>
    <t>0506030145</t>
  </si>
  <si>
    <t>Трубы проч</t>
  </si>
  <si>
    <t>13.03.18</t>
  </si>
  <si>
    <t>Термометр ТБ-2 (-30...60)-1,0-80-10-М20</t>
  </si>
  <si>
    <t>1001010118</t>
  </si>
  <si>
    <t>МЕТРОЛОГ</t>
  </si>
  <si>
    <t>30.03.17</t>
  </si>
  <si>
    <t>Терминал контроля доступа биометрич. ТС550 Anviz</t>
  </si>
  <si>
    <t>1003090089</t>
  </si>
  <si>
    <t>Оборудование систем видеонаблюдения</t>
  </si>
  <si>
    <t>Твердый сплав</t>
  </si>
  <si>
    <t>19650003</t>
  </si>
  <si>
    <t>19650001</t>
  </si>
  <si>
    <t>Сухарь Т4699.17.00.009</t>
  </si>
  <si>
    <t>0905030715</t>
  </si>
  <si>
    <t>09.12.16</t>
  </si>
  <si>
    <t>Стойка СКИП-2Б-12-4-2,0-УХЛ1</t>
  </si>
  <si>
    <t>1407040094</t>
  </si>
  <si>
    <t>Стойка СКИП- 2-0-8-2,0-УХЛ1</t>
  </si>
  <si>
    <t>1407040097</t>
  </si>
  <si>
    <t>Стойка СКИП- 1Б-12-2,0-УХЛ1</t>
  </si>
  <si>
    <t>1407040096</t>
  </si>
  <si>
    <t>Сетка</t>
  </si>
  <si>
    <t>12750001</t>
  </si>
  <si>
    <t>Сверло спир. к/хв 48,0-50,0</t>
  </si>
  <si>
    <t>306179</t>
  </si>
  <si>
    <t>Сверло спир. к/хв 40,1</t>
  </si>
  <si>
    <t>39120073</t>
  </si>
  <si>
    <t>Сверло</t>
  </si>
  <si>
    <t>39120016</t>
  </si>
  <si>
    <t>Резцы</t>
  </si>
  <si>
    <t>39210005</t>
  </si>
  <si>
    <t>Резак Р2А</t>
  </si>
  <si>
    <t>1407050010</t>
  </si>
  <si>
    <t>Резак газовый ГЗ</t>
  </si>
  <si>
    <t>1407050011</t>
  </si>
  <si>
    <t>Резак 2а</t>
  </si>
  <si>
    <t>36450015</t>
  </si>
  <si>
    <t>Регулятор температуры РТ-240</t>
  </si>
  <si>
    <t>1001010153</t>
  </si>
  <si>
    <t>Прибор СИКЗ-1</t>
  </si>
  <si>
    <t>99990007</t>
  </si>
  <si>
    <t>21.10.10</t>
  </si>
  <si>
    <t>Пломбир</t>
  </si>
  <si>
    <t>45750019</t>
  </si>
  <si>
    <t>Запорно-пломбировочные материалы</t>
  </si>
  <si>
    <t>плашка глухая 7.1/16</t>
  </si>
  <si>
    <t>36620004</t>
  </si>
  <si>
    <t>плашка апр-73</t>
  </si>
  <si>
    <t>36610085</t>
  </si>
  <si>
    <t>36620003</t>
  </si>
  <si>
    <t>Пластина твердосплавная 67410</t>
  </si>
  <si>
    <t>39180001</t>
  </si>
  <si>
    <t>Пластина твердосплавная 13572</t>
  </si>
  <si>
    <t>39180003</t>
  </si>
  <si>
    <t>Пластина твердосплавная 11230</t>
  </si>
  <si>
    <t>39180002</t>
  </si>
  <si>
    <t>18.07.18</t>
  </si>
  <si>
    <t>Пластина резьбовая Т6 22НП 6.35 ЗАМ IV</t>
  </si>
  <si>
    <t>0906000142</t>
  </si>
  <si>
    <t>Пластина резьбовая Т6 22НП 6.35 ЗАМ III</t>
  </si>
  <si>
    <t>0906000141</t>
  </si>
  <si>
    <t>Пластина резьбовая Т6 22НП 6.35 ЗАМ II</t>
  </si>
  <si>
    <t>0906000140</t>
  </si>
  <si>
    <t>Пластина резьбовая Т6 22НП 6.35 ЗАМ</t>
  </si>
  <si>
    <t>0906000119</t>
  </si>
  <si>
    <t>17.05.18</t>
  </si>
  <si>
    <t>Пластина резьбовая Т6 22ВП 6.35 ЗАМ III</t>
  </si>
  <si>
    <t>0906000144</t>
  </si>
  <si>
    <t>Пластина резьбовая Т6 22ВП 6.35 ЗАМ</t>
  </si>
  <si>
    <t>0906000118</t>
  </si>
  <si>
    <t>Пластина резьбовая Т1 22НП 5.08 ОТМ</t>
  </si>
  <si>
    <t>0906000146</t>
  </si>
  <si>
    <t>Пластина резьбовая Т1 22НП 5.08 BUT</t>
  </si>
  <si>
    <t>0906000147</t>
  </si>
  <si>
    <t>Пластина резьбовая ПГ 20 НП 2.54 НКТ</t>
  </si>
  <si>
    <t>0906000117</t>
  </si>
  <si>
    <t>Пластина резьбовая</t>
  </si>
  <si>
    <t>0906000116</t>
  </si>
  <si>
    <t>Пластина отрезная</t>
  </si>
  <si>
    <t>0906000115</t>
  </si>
  <si>
    <t>Пластина напайная</t>
  </si>
  <si>
    <t>0906000114</t>
  </si>
  <si>
    <t>Пластина</t>
  </si>
  <si>
    <t>0906000113</t>
  </si>
  <si>
    <t>Пластиина резьбовая Т6 22НП 5,08 ЗАМ I</t>
  </si>
  <si>
    <t>0906000150</t>
  </si>
  <si>
    <t>Омметр М372</t>
  </si>
  <si>
    <t>309347</t>
  </si>
  <si>
    <t>Нож Т4699.17.00.006-01</t>
  </si>
  <si>
    <t>0903000186</t>
  </si>
  <si>
    <t>Запасные части к насосам</t>
  </si>
  <si>
    <t>11.11.13</t>
  </si>
  <si>
    <t>Муфта с контргайкой Ду-50</t>
  </si>
  <si>
    <t>0604000081</t>
  </si>
  <si>
    <t>СГМ, ГУТТ</t>
  </si>
  <si>
    <t>Мерник</t>
  </si>
  <si>
    <t>45750025</t>
  </si>
  <si>
    <t>МЕТРОЛОГ, ОПТНГ</t>
  </si>
  <si>
    <t>Лампа паяльная</t>
  </si>
  <si>
    <t>0906000074</t>
  </si>
  <si>
    <t>Коса с черенком №8</t>
  </si>
  <si>
    <t>242111</t>
  </si>
  <si>
    <t>Канат пеньковый d 32</t>
  </si>
  <si>
    <t>0505040020</t>
  </si>
  <si>
    <t>К-т для газосварки</t>
  </si>
  <si>
    <t>36450070</t>
  </si>
  <si>
    <t>Газосварочное оборудование</t>
  </si>
  <si>
    <t>30.01.13</t>
  </si>
  <si>
    <t>Инструмент ВМ.УИ 114.000 установ. с ТГС-114.000-02</t>
  </si>
  <si>
    <t>0906000035</t>
  </si>
  <si>
    <t>02.04.18</t>
  </si>
  <si>
    <t>Датчик моточасов ДМ-03</t>
  </si>
  <si>
    <t>1001040299</t>
  </si>
  <si>
    <t>Датчик  контроля моточасов ДМ-03 двухканальный</t>
  </si>
  <si>
    <t>1001040300</t>
  </si>
  <si>
    <t>Горелочное устройство</t>
  </si>
  <si>
    <t>49320013</t>
  </si>
  <si>
    <t>ОПТНГ</t>
  </si>
  <si>
    <t>Генератор ацетел.</t>
  </si>
  <si>
    <t>203788</t>
  </si>
  <si>
    <t>Воронка</t>
  </si>
  <si>
    <t>96970017</t>
  </si>
  <si>
    <t>Лабораторное оборудование и химическая посуда</t>
  </si>
  <si>
    <t>Весы</t>
  </si>
  <si>
    <t>42740016</t>
  </si>
  <si>
    <t>Вентилятор Ц-4-70</t>
  </si>
  <si>
    <t>48610007</t>
  </si>
  <si>
    <t>Оборуд. для вентиляции и кондиционирован</t>
  </si>
  <si>
    <t>Вентилятор</t>
  </si>
  <si>
    <t>48610005</t>
  </si>
  <si>
    <t>24.12.2007г.</t>
  </si>
  <si>
    <t>Бленда на объектив EF24-85/F3,5-4,5,EF-S17-85IS</t>
  </si>
  <si>
    <t>79004326</t>
  </si>
  <si>
    <t>Безметизное соединение Бис-60</t>
  </si>
  <si>
    <t>36670142</t>
  </si>
  <si>
    <t>Метизы, крепеж</t>
  </si>
  <si>
    <t>Безметизное соединение Бис-50</t>
  </si>
  <si>
    <t>36670141</t>
  </si>
  <si>
    <t>Баллон АГГ-164</t>
  </si>
  <si>
    <t>14100002</t>
  </si>
  <si>
    <t>Запасные части автомобильные</t>
  </si>
  <si>
    <t>Эбонит (палка)</t>
  </si>
  <si>
    <t>87000072</t>
  </si>
  <si>
    <t>11.08.11</t>
  </si>
  <si>
    <t>Фундамент под оборудование ФО-4 1,5х1,5х2,0 V4,5м</t>
  </si>
  <si>
    <t>0201040026</t>
  </si>
  <si>
    <t>СГМ, ОКС</t>
  </si>
  <si>
    <t>10.03.11</t>
  </si>
  <si>
    <t>Фторопласт лист 3 мм</t>
  </si>
  <si>
    <t>22130016</t>
  </si>
  <si>
    <t>Фторопласт</t>
  </si>
  <si>
    <t>0207040029</t>
  </si>
  <si>
    <t>10.01.14</t>
  </si>
  <si>
    <t>Фильтр ФСТПО 127-8000</t>
  </si>
  <si>
    <t>0202030021</t>
  </si>
  <si>
    <t>ПТО, СГМ</t>
  </si>
  <si>
    <t>24.12.12</t>
  </si>
  <si>
    <t>Фильтр скважин. ФС114х98х10000-х6000х0,15х1700х950</t>
  </si>
  <si>
    <t>0202030015</t>
  </si>
  <si>
    <t>5шт. Сертификат в наличии, 60% брак (3шт).</t>
  </si>
  <si>
    <t>Труба обсмуфт. 178х9,2Д</t>
  </si>
  <si>
    <t>13210018</t>
  </si>
  <si>
    <t>132шт. Сертификат в наличии, 16% брак (21шт).</t>
  </si>
  <si>
    <t>29.05.13</t>
  </si>
  <si>
    <t>Труба обсмуфт. 177,8x10,36  UPJ L80 тип1</t>
  </si>
  <si>
    <t>0202030019</t>
  </si>
  <si>
    <t>6шт. Сертификат в наличии, без брака.</t>
  </si>
  <si>
    <t>01.07.14</t>
  </si>
  <si>
    <t>Труба обсадная 245x7,9 Д, ОТТМ, исп.А</t>
  </si>
  <si>
    <t>0202030010</t>
  </si>
  <si>
    <t>16шт. Сертификат в наличии, 19% брак (3шт).</t>
  </si>
  <si>
    <t>Труба обсадная 178x9,2, гр.Е, исп. А, ОТТГ</t>
  </si>
  <si>
    <t>0202030022</t>
  </si>
  <si>
    <t>1шт. Сертификат отсутствует, брак.</t>
  </si>
  <si>
    <t>до 2006</t>
  </si>
  <si>
    <t>Труба обс/муфт 244,5х10</t>
  </si>
  <si>
    <t>13210035</t>
  </si>
  <si>
    <t>1шт. Сертификат отсутствует, без брака.</t>
  </si>
  <si>
    <t>Труба обс. 426х11 гр.пр. Д резьба треугольн. исп.Б</t>
  </si>
  <si>
    <t>0202030029</t>
  </si>
  <si>
    <t>9шт. Сертификат в наличии, 89% брак (8шт).</t>
  </si>
  <si>
    <t>22.07.13</t>
  </si>
  <si>
    <t>Труба обс. 168,28х8,94 ВС "L-80" R-3</t>
  </si>
  <si>
    <t>84132103</t>
  </si>
  <si>
    <t>15шт. Сертификат в наличии, 27% брак (4шт).</t>
  </si>
  <si>
    <t>Труба обс. 168,28х10,59 ВС " L-80"R-3</t>
  </si>
  <si>
    <t>84132104</t>
  </si>
  <si>
    <t>пог.м</t>
  </si>
  <si>
    <t>ступени мраморные</t>
  </si>
  <si>
    <t>58410002</t>
  </si>
  <si>
    <t>07.06.17</t>
  </si>
  <si>
    <t>Стойка СК 26.1-1.1</t>
  </si>
  <si>
    <t>0201040052</t>
  </si>
  <si>
    <t>ОКС, ОЭ</t>
  </si>
  <si>
    <t>Стойка СК 22.2-1.1</t>
  </si>
  <si>
    <t>0201040051</t>
  </si>
  <si>
    <t>Стойка СК 22.1-1.1</t>
  </si>
  <si>
    <t>0201040050</t>
  </si>
  <si>
    <t>0201040033</t>
  </si>
  <si>
    <t>20.12.16</t>
  </si>
  <si>
    <t>Рубероид РПП</t>
  </si>
  <si>
    <t>0201090038</t>
  </si>
  <si>
    <t>Ригель  Р1-Ж</t>
  </si>
  <si>
    <t>0201040043</t>
  </si>
  <si>
    <t>ОКС, СГМ</t>
  </si>
  <si>
    <t>Ригель  АР5</t>
  </si>
  <si>
    <t>0201040044</t>
  </si>
  <si>
    <t>Приставка  ПТ45</t>
  </si>
  <si>
    <t>0201040046</t>
  </si>
  <si>
    <t>Подушка фунд. ФЛ 12-12-2</t>
  </si>
  <si>
    <t>7900300</t>
  </si>
  <si>
    <t>Плита мраморная</t>
  </si>
  <si>
    <t>202254</t>
  </si>
  <si>
    <t>Пластина технич.ТУ38 00561095-88</t>
  </si>
  <si>
    <t>79000765</t>
  </si>
  <si>
    <t>Опоры 9,5</t>
  </si>
  <si>
    <t>58630002</t>
  </si>
  <si>
    <t>17.04.17</t>
  </si>
  <si>
    <t>Обвязка колонная ОКК1-21-146х245 ХЛ</t>
  </si>
  <si>
    <t>1302060001</t>
  </si>
  <si>
    <t>19.09.17</t>
  </si>
  <si>
    <t>Мастика битумная</t>
  </si>
  <si>
    <t>0103040001</t>
  </si>
  <si>
    <t>ОКС, ГУТТ</t>
  </si>
  <si>
    <t>Нефтепродукты. Масла</t>
  </si>
  <si>
    <t>21.11.16</t>
  </si>
  <si>
    <t>Манжета 219/426 А Тип II</t>
  </si>
  <si>
    <t>0201090070</t>
  </si>
  <si>
    <t>28.09.18</t>
  </si>
  <si>
    <t>Клей столярный</t>
  </si>
  <si>
    <t>87000229</t>
  </si>
  <si>
    <t>Полимеры</t>
  </si>
  <si>
    <t>Известь</t>
  </si>
  <si>
    <t>86000511</t>
  </si>
  <si>
    <t>Прочие строительные материалы</t>
  </si>
  <si>
    <t>20.12.06</t>
  </si>
  <si>
    <t>ГВОЗДИ СТРОИТЕЛЬНЫЕ 70ММ (КГ)</t>
  </si>
  <si>
    <t>215605</t>
  </si>
  <si>
    <t>Гвозди строительные 20мм</t>
  </si>
  <si>
    <t>79001940</t>
  </si>
  <si>
    <t>Гвозди строительные  40мм</t>
  </si>
  <si>
    <t>79001941</t>
  </si>
  <si>
    <t>Блок ФП 14.12.2</t>
  </si>
  <si>
    <t>58110029</t>
  </si>
  <si>
    <t>24.08.12</t>
  </si>
  <si>
    <t>Арматура кл.АIII Ф25 мм</t>
  </si>
  <si>
    <t>0206080018</t>
  </si>
  <si>
    <t>Арматура АIII 16 мм</t>
  </si>
  <si>
    <t>0206080030</t>
  </si>
  <si>
    <t>Шток поршня</t>
  </si>
  <si>
    <t>36320078</t>
  </si>
  <si>
    <t>10.05</t>
  </si>
  <si>
    <t>Шток поршневой 9Г-1-32(9МГР-61)</t>
  </si>
  <si>
    <t>84366825</t>
  </si>
  <si>
    <t>Шток к ЗМС</t>
  </si>
  <si>
    <t>0302070333</t>
  </si>
  <si>
    <t>запасные части прочие</t>
  </si>
  <si>
    <t>Шина  пневматическая ШПМ-500</t>
  </si>
  <si>
    <t>Шаблон резьб М60</t>
  </si>
  <si>
    <t>39260109</t>
  </si>
  <si>
    <t>б/у</t>
  </si>
  <si>
    <t>от Бирюкова 15.10.2020</t>
  </si>
  <si>
    <t>Цилиндр силовой ф 355 б/у</t>
  </si>
  <si>
    <t>Склад №5</t>
  </si>
  <si>
    <t>до 2014г.</t>
  </si>
  <si>
    <t>Храпок с обратным клапаном</t>
  </si>
  <si>
    <t>до 2010</t>
  </si>
  <si>
    <t>Фильтр из трубы 530мм.</t>
  </si>
  <si>
    <t>36650240</t>
  </si>
  <si>
    <t>Зап.части к нефтепромысловому оборудованию</t>
  </si>
  <si>
    <t>Фильтр 50</t>
  </si>
  <si>
    <t>36350003</t>
  </si>
  <si>
    <t>Резервуарное оборудование</t>
  </si>
  <si>
    <t>26.12.11</t>
  </si>
  <si>
    <t>Фильтр</t>
  </si>
  <si>
    <t>36320086</t>
  </si>
  <si>
    <t>30.04.13</t>
  </si>
  <si>
    <t>Уплотнитель пакера 178х280, УГК-001-07-К2</t>
  </si>
  <si>
    <t>0302040042</t>
  </si>
  <si>
    <t>Уплотнитель пакера 178х230, УГК-001-06-К2</t>
  </si>
  <si>
    <t>0302040041</t>
  </si>
  <si>
    <t>Уплотнитель 160КК.00.005-03 168х280х44</t>
  </si>
  <si>
    <t>79001375</t>
  </si>
  <si>
    <t>25.09.17</t>
  </si>
  <si>
    <t>Уплотнение штока УШ.00.005/НБ-125</t>
  </si>
  <si>
    <t>84363205</t>
  </si>
  <si>
    <t>13.01.14</t>
  </si>
  <si>
    <t>Уплотнение механ. 2687626</t>
  </si>
  <si>
    <t>0302040046</t>
  </si>
  <si>
    <t>Уплотнение кабельного ввода УКВ.00,004</t>
  </si>
  <si>
    <t>84363207</t>
  </si>
  <si>
    <t>08.09.06</t>
  </si>
  <si>
    <t>Уплотнение для ООК 280х140</t>
  </si>
  <si>
    <t>79001373</t>
  </si>
  <si>
    <t>Уплотнение 230х140 для ООК 2-35-140</t>
  </si>
  <si>
    <t>79001372</t>
  </si>
  <si>
    <t>22.11.17</t>
  </si>
  <si>
    <t>Термодатчик  к горелке АГУ-Т-М-55 котла ДОН-40(50)</t>
  </si>
  <si>
    <t>0302070309</t>
  </si>
  <si>
    <t>Тело баланира б/у</t>
  </si>
  <si>
    <t>0303020018</t>
  </si>
  <si>
    <t>от Николаева 17.08.2021</t>
  </si>
  <si>
    <t>Стойка б/у</t>
  </si>
  <si>
    <t>0303020007</t>
  </si>
  <si>
    <t>Центральный склад, БПО "Смородинка"</t>
  </si>
  <si>
    <t>2014г.</t>
  </si>
  <si>
    <t>Стартер 5404.3708 24В</t>
  </si>
  <si>
    <t>0301030054</t>
  </si>
  <si>
    <t>Ротор Р-450</t>
  </si>
  <si>
    <t>25510036</t>
  </si>
  <si>
    <t>Реле электрика</t>
  </si>
  <si>
    <t>45320604</t>
  </si>
  <si>
    <t>25.02.16</t>
  </si>
  <si>
    <t>Прокладка 3420-130017</t>
  </si>
  <si>
    <t>0302030244</t>
  </si>
  <si>
    <t>02.12.16</t>
  </si>
  <si>
    <t>Плашка каната К8</t>
  </si>
  <si>
    <t>0302040063</t>
  </si>
  <si>
    <t>Ответный фланец на насос 7ЦВ</t>
  </si>
  <si>
    <t>86000291</t>
  </si>
  <si>
    <t>Опора траверсы СКДР</t>
  </si>
  <si>
    <t>0302040061</t>
  </si>
  <si>
    <t>Опора седловая</t>
  </si>
  <si>
    <t>36680137</t>
  </si>
  <si>
    <t>Нижняя головка шатуна КД10</t>
  </si>
  <si>
    <t>0302040062</t>
  </si>
  <si>
    <t>Муфта Т4699.17.00.001-01</t>
  </si>
  <si>
    <t>0302030721</t>
  </si>
  <si>
    <t>Муфта прямая ДУ 25</t>
  </si>
  <si>
    <t>14690002</t>
  </si>
  <si>
    <t xml:space="preserve">ГУТТ </t>
  </si>
  <si>
    <t>Муфта из колкого чугуна ДУ 15</t>
  </si>
  <si>
    <t>14690001</t>
  </si>
  <si>
    <t>22.09.15</t>
  </si>
  <si>
    <t>Манжета 1.2.-30х52х10</t>
  </si>
  <si>
    <t>0302040058</t>
  </si>
  <si>
    <t>от Астахова 30.09.20</t>
  </si>
  <si>
    <t>Крестовина АФК б/у</t>
  </si>
  <si>
    <t>Компрессораная камера для бустерной установки</t>
  </si>
  <si>
    <t>36680189</t>
  </si>
  <si>
    <t>ОРС</t>
  </si>
  <si>
    <t>Кольцо ЦНС 38-110-1.01.010</t>
  </si>
  <si>
    <t>0302030572</t>
  </si>
  <si>
    <t>Дрозденко ОА(КолесниковВ)</t>
  </si>
  <si>
    <t>Кольцо гидропяты ЦНС 60-165-1.01.004</t>
  </si>
  <si>
    <t>0302030133</t>
  </si>
  <si>
    <t>Кольцо 6МС-6-0111, Диск 6МС-6-0109 разгрузки</t>
  </si>
  <si>
    <t>0302030575</t>
  </si>
  <si>
    <t>Колесо рабочее 6МС6-0118-1ЦНС 180</t>
  </si>
  <si>
    <t>79001730</t>
  </si>
  <si>
    <t>Клапан регулирующий 50-16 с эл.приводом б/у</t>
  </si>
  <si>
    <t>Клапан пусковой</t>
  </si>
  <si>
    <t>36320109</t>
  </si>
  <si>
    <t>Клапан предохранительный гидрав.КПГ150</t>
  </si>
  <si>
    <t>87000051</t>
  </si>
  <si>
    <t>24.08.17</t>
  </si>
  <si>
    <t>Клапан предохран.</t>
  </si>
  <si>
    <t>84374205</t>
  </si>
  <si>
    <t>Клапан опрессовочный</t>
  </si>
  <si>
    <t>45320447</t>
  </si>
  <si>
    <t>Клапан  КСК 5-6</t>
  </si>
  <si>
    <t>36680207</t>
  </si>
  <si>
    <t>26.07.12</t>
  </si>
  <si>
    <t>Каплеуловитель "Ультрасет" D 140</t>
  </si>
  <si>
    <t>0302040031</t>
  </si>
  <si>
    <t>05.08.14</t>
  </si>
  <si>
    <t>Индикатор</t>
  </si>
  <si>
    <t>36650141</t>
  </si>
  <si>
    <t>2015г.</t>
  </si>
  <si>
    <t>ЗИП к насосу НМШФ</t>
  </si>
  <si>
    <t>0302030591</t>
  </si>
  <si>
    <t>двигатель в2 450</t>
  </si>
  <si>
    <t>31230003</t>
  </si>
  <si>
    <t>Головка балансира б/у</t>
  </si>
  <si>
    <t>0303020017</t>
  </si>
  <si>
    <t>Генератор в сб. 964.3701</t>
  </si>
  <si>
    <t>0301030079</t>
  </si>
  <si>
    <t>Гвозди предохранительные</t>
  </si>
  <si>
    <t>12710005</t>
  </si>
  <si>
    <t>Втулка цилиндрическая д.90</t>
  </si>
  <si>
    <t>36680206</t>
  </si>
  <si>
    <t>Втулка сальника</t>
  </si>
  <si>
    <t>0302030715</t>
  </si>
  <si>
    <t>втулка НБ32 д100</t>
  </si>
  <si>
    <t>36680012</t>
  </si>
  <si>
    <t>Втулка крейцкопфа 3420-230101-01</t>
  </si>
  <si>
    <t>0302030241</t>
  </si>
  <si>
    <t>Втулка крейцкопфа 3420-230101</t>
  </si>
  <si>
    <t>0302030255</t>
  </si>
  <si>
    <t>Втулка 100 мм А-50</t>
  </si>
  <si>
    <t>36680154</t>
  </si>
  <si>
    <t>Втулка 100</t>
  </si>
  <si>
    <t>36680153</t>
  </si>
  <si>
    <t>Валик т-130</t>
  </si>
  <si>
    <t>47910178</t>
  </si>
  <si>
    <t>06.05.16</t>
  </si>
  <si>
    <t>Вал ЦНС 60-165-1.01.012.17 ЦНС 60-330</t>
  </si>
  <si>
    <t>0302030128</t>
  </si>
  <si>
    <t>Брич Д.А.</t>
  </si>
  <si>
    <t>Вал ЦНС 38-44...12-10 ЦНС 38-220</t>
  </si>
  <si>
    <t>00-00003238</t>
  </si>
  <si>
    <t>Вал ведущий черт.14044,10,100</t>
  </si>
  <si>
    <t>36610140</t>
  </si>
  <si>
    <t>Запчасти к буровомц оборудованию</t>
  </si>
  <si>
    <t>Вал  ведомый черт.14027,10,210</t>
  </si>
  <si>
    <t>36610141</t>
  </si>
  <si>
    <t>Блок 50х73</t>
  </si>
  <si>
    <t>43170002</t>
  </si>
  <si>
    <t>Аппарат направляющий ЦНС 13-175.01.002</t>
  </si>
  <si>
    <t>0302030497</t>
  </si>
  <si>
    <t xml:space="preserve">СГМ </t>
  </si>
  <si>
    <t>Автошина 275/60 R20 GOOD*YEAR Arctic 115T шип</t>
  </si>
  <si>
    <t>л</t>
  </si>
  <si>
    <t>Электролит</t>
  </si>
  <si>
    <t>0404010004</t>
  </si>
  <si>
    <t>СГМ, ТГ</t>
  </si>
  <si>
    <t>Химреагенты</t>
  </si>
  <si>
    <t>04.08.14</t>
  </si>
  <si>
    <t>Электроды уони 13/55 3мм</t>
  </si>
  <si>
    <t>12720014</t>
  </si>
  <si>
    <t>Эл. двигатель 1465 22 кВт.</t>
  </si>
  <si>
    <t>33250065</t>
  </si>
  <si>
    <t>до 04.11.04</t>
  </si>
  <si>
    <t>Шуруп 3,5х11</t>
  </si>
  <si>
    <t>16210003</t>
  </si>
  <si>
    <t>24.06.13</t>
  </si>
  <si>
    <t>Штуцер d100мм</t>
  </si>
  <si>
    <t>0205050001</t>
  </si>
  <si>
    <t>09.03.17</t>
  </si>
  <si>
    <t>Шпилька М30х160 в комплекте с гайками</t>
  </si>
  <si>
    <t>0208010129</t>
  </si>
  <si>
    <t>до 25.07.03</t>
  </si>
  <si>
    <t>Шпилька М18х100</t>
  </si>
  <si>
    <t>16200150</t>
  </si>
  <si>
    <t>13.08.15</t>
  </si>
  <si>
    <t>Шпилька М14х70 в комплекте с гайками ст.35</t>
  </si>
  <si>
    <t>0208010110</t>
  </si>
  <si>
    <t>Шпилька 27х160</t>
  </si>
  <si>
    <t>16200021</t>
  </si>
  <si>
    <t>Шнур ШАОН 10мм</t>
  </si>
  <si>
    <t>25710002</t>
  </si>
  <si>
    <t>05.06.17</t>
  </si>
  <si>
    <t>Шестигранник 75 ст.35</t>
  </si>
  <si>
    <t>0206070021</t>
  </si>
  <si>
    <t>Шестигранник 65</t>
  </si>
  <si>
    <t>317305</t>
  </si>
  <si>
    <t>23.06.17</t>
  </si>
  <si>
    <t>Шестигранник 36 ст.35</t>
  </si>
  <si>
    <t>0206070016</t>
  </si>
  <si>
    <t>08.02.12</t>
  </si>
  <si>
    <t>Шайба предохранит. для счетчика RVG-G250</t>
  </si>
  <si>
    <t>1001130010</t>
  </si>
  <si>
    <t>Шайба М24</t>
  </si>
  <si>
    <t>16200095</t>
  </si>
  <si>
    <t>Шайба М12</t>
  </si>
  <si>
    <t>16200092</t>
  </si>
  <si>
    <t>Шайба 24</t>
  </si>
  <si>
    <t>98000491</t>
  </si>
  <si>
    <t>Шайба 20</t>
  </si>
  <si>
    <t>98000490</t>
  </si>
  <si>
    <t>Центратор ЦЦ-Т-168</t>
  </si>
  <si>
    <t>36630061</t>
  </si>
  <si>
    <t>ХП-150</t>
  </si>
  <si>
    <t>311257</t>
  </si>
  <si>
    <t>Фланцы 1-50-2,5</t>
  </si>
  <si>
    <t>0208020035</t>
  </si>
  <si>
    <t>Фланцевые соединения</t>
  </si>
  <si>
    <t>06.09.07</t>
  </si>
  <si>
    <t>Фланцы  1-80-16 ст.3 ; 20</t>
  </si>
  <si>
    <t>79003851</t>
  </si>
  <si>
    <t>Фланец Ф-80 из химически стойкого металла Ф-80мм</t>
  </si>
  <si>
    <t>79000754</t>
  </si>
  <si>
    <t>Фланец каплеуловителя</t>
  </si>
  <si>
    <t>14610047</t>
  </si>
  <si>
    <t>Вентиляционное оборудование</t>
  </si>
  <si>
    <t>Фланец к топке УДО</t>
  </si>
  <si>
    <t>45321115</t>
  </si>
  <si>
    <t>Фланец для врезки уровнемера</t>
  </si>
  <si>
    <t>14610074</t>
  </si>
  <si>
    <t>фланец д80х160</t>
  </si>
  <si>
    <t>14610008</t>
  </si>
  <si>
    <t>Фланец д50х160</t>
  </si>
  <si>
    <t>14610020</t>
  </si>
  <si>
    <t>фланец д250х16</t>
  </si>
  <si>
    <t>14610006</t>
  </si>
  <si>
    <t>Фланец 80х16  12Х18Н10т</t>
  </si>
  <si>
    <t>0205040236</t>
  </si>
  <si>
    <t>Фланец 50х16  12Х18Н10т</t>
  </si>
  <si>
    <t>0208020033</t>
  </si>
  <si>
    <t>фланец 400х63</t>
  </si>
  <si>
    <t>14610026</t>
  </si>
  <si>
    <t>Фланец 40*16</t>
  </si>
  <si>
    <t>86000159</t>
  </si>
  <si>
    <t>02.05.05</t>
  </si>
  <si>
    <t>Фланец 200 х 10</t>
  </si>
  <si>
    <t>98000661</t>
  </si>
  <si>
    <t>Фланец 150х64</t>
  </si>
  <si>
    <t>14610041</t>
  </si>
  <si>
    <t>Фланец 150х63</t>
  </si>
  <si>
    <t>334979</t>
  </si>
  <si>
    <t>Фланец 100х63</t>
  </si>
  <si>
    <t>322622</t>
  </si>
  <si>
    <t>Фланец 100х16  12Х18Н10т</t>
  </si>
  <si>
    <t>0208020034</t>
  </si>
  <si>
    <t>Фланец 100 х 2,5  ГОСТ 12820-80</t>
  </si>
  <si>
    <t>98000796</t>
  </si>
  <si>
    <t>12.08.15</t>
  </si>
  <si>
    <t>Фланец 1-80-10 приварной</t>
  </si>
  <si>
    <t>0208020065</t>
  </si>
  <si>
    <t>12.11.03</t>
  </si>
  <si>
    <t>Фланец 1-65 х 16</t>
  </si>
  <si>
    <t>98000621</t>
  </si>
  <si>
    <t>08.07.10</t>
  </si>
  <si>
    <t>Фланец 1-20-63 Ст.20</t>
  </si>
  <si>
    <t>0208020019</t>
  </si>
  <si>
    <t>Фланец 1-20-16 Ст.20</t>
  </si>
  <si>
    <t>0208020018</t>
  </si>
  <si>
    <t>Фланец 1-15-16 Ст.20</t>
  </si>
  <si>
    <t>0208020017</t>
  </si>
  <si>
    <t>29.02.12</t>
  </si>
  <si>
    <t>Фланец 1-100-2,5</t>
  </si>
  <si>
    <t>0208020036</t>
  </si>
  <si>
    <t>Фланец - заглушка</t>
  </si>
  <si>
    <t>14610067</t>
  </si>
  <si>
    <t>Фланец  ФМ-245</t>
  </si>
  <si>
    <t>14610060</t>
  </si>
  <si>
    <t>Фланец  ФМ-168</t>
  </si>
  <si>
    <t>14610062</t>
  </si>
  <si>
    <t>Фланец  1-300х16 ст.20  ГОСТ 12820-80</t>
  </si>
  <si>
    <t>228997</t>
  </si>
  <si>
    <t>13.07.11</t>
  </si>
  <si>
    <t>Фланец</t>
  </si>
  <si>
    <t>14610038</t>
  </si>
  <si>
    <t>17.04.13</t>
  </si>
  <si>
    <t>Фильтр ФС-25</t>
  </si>
  <si>
    <t>36160003</t>
  </si>
  <si>
    <t>09.07.12</t>
  </si>
  <si>
    <t>Уплотнитель пакера 168х280</t>
  </si>
  <si>
    <t>1302060050</t>
  </si>
  <si>
    <t>07.07.08</t>
  </si>
  <si>
    <t>Уплотнитель пакера 16 ОКК.00.005-20</t>
  </si>
  <si>
    <t>1302060009</t>
  </si>
  <si>
    <t>25.05.09</t>
  </si>
  <si>
    <t>Уплотнитель пакера 16 ОКК.00.005-09 ИЭ</t>
  </si>
  <si>
    <t>1302060014</t>
  </si>
  <si>
    <t>Уплотнитель пакера 16 ОКК.00.005-08 ИЭ</t>
  </si>
  <si>
    <t>1302060013</t>
  </si>
  <si>
    <t>Уплотнитель пакера 16 ОКК.00.005-07</t>
  </si>
  <si>
    <t>1302060008</t>
  </si>
  <si>
    <t>Уплотнитель пакера 16 ОКК.00.005-02 ИЭ</t>
  </si>
  <si>
    <t>1302060012</t>
  </si>
  <si>
    <t>Уплотнитель пакера 16 ОКК.00.005-01</t>
  </si>
  <si>
    <t>Уплотнитель пакера 146х230</t>
  </si>
  <si>
    <t>1302060049</t>
  </si>
  <si>
    <t>Удлинитель каб. T4/ТR4-Р  KELB 6 MNL 74 Фут.</t>
  </si>
  <si>
    <t>918282</t>
  </si>
  <si>
    <t>20.05.16</t>
  </si>
  <si>
    <t>Угольник точеный 90 20х5 ст.20 (отвод)</t>
  </si>
  <si>
    <t>0205040369</t>
  </si>
  <si>
    <t>Уголок чугунный</t>
  </si>
  <si>
    <t>87000010</t>
  </si>
  <si>
    <t>Уголок д85 канализационный</t>
  </si>
  <si>
    <t>87000050</t>
  </si>
  <si>
    <t>Трубы пластиковые д85  2м</t>
  </si>
  <si>
    <t>01.04.08</t>
  </si>
  <si>
    <t>Труба полиэтиленовая Д110х10 газовая</t>
  </si>
  <si>
    <t>0202050002</t>
  </si>
  <si>
    <t>Труба бурильная БК 73х6,5 "Л"</t>
  </si>
  <si>
    <t>0202050049</t>
  </si>
  <si>
    <t>Труба (PN-20) 50х8,3 мм</t>
  </si>
  <si>
    <t>0202050020</t>
  </si>
  <si>
    <t>Трос д13.15</t>
  </si>
  <si>
    <t>12510121</t>
  </si>
  <si>
    <t>Трос ф.9,5мм</t>
  </si>
  <si>
    <t>0206030257</t>
  </si>
  <si>
    <t>Трос ф.28 мм</t>
  </si>
  <si>
    <t>0206030256</t>
  </si>
  <si>
    <t>трос ф 6,2мм</t>
  </si>
  <si>
    <t>0206010026</t>
  </si>
  <si>
    <t>30.08.10</t>
  </si>
  <si>
    <t>Тройник ТС 630х12-426х8-2,5 ст09Г2С</t>
  </si>
  <si>
    <t>0205040148</t>
  </si>
  <si>
    <t>ГУТТ, ОКС</t>
  </si>
  <si>
    <t>Тройник сварной 57х4  12Х18Н10т</t>
  </si>
  <si>
    <t>0205040220</t>
  </si>
  <si>
    <t>Тройник ПЭ80 SDR 11 Д110х63</t>
  </si>
  <si>
    <t>0205040012</t>
  </si>
  <si>
    <t>Тройник ПЭ80 SDR 11 Д110</t>
  </si>
  <si>
    <t>0205040011</t>
  </si>
  <si>
    <t>Тройник д85 канализационный</t>
  </si>
  <si>
    <t>87000047</t>
  </si>
  <si>
    <t>Тройник водопроводный д35</t>
  </si>
  <si>
    <t>87000045</t>
  </si>
  <si>
    <t>28.10.11</t>
  </si>
  <si>
    <t>Тройник 89х6  12Х18Н10т</t>
  </si>
  <si>
    <t>0205040227</t>
  </si>
  <si>
    <t>Тройник 89х10-32,0 09Г2С</t>
  </si>
  <si>
    <t>0205040134</t>
  </si>
  <si>
    <t>Тройник 60x60</t>
  </si>
  <si>
    <t>14620241</t>
  </si>
  <si>
    <t>Тройник 57х3,5</t>
  </si>
  <si>
    <t>244243</t>
  </si>
  <si>
    <t>Тройник 57x3</t>
  </si>
  <si>
    <t>14620240</t>
  </si>
  <si>
    <t>Тройник 426х426х22</t>
  </si>
  <si>
    <t>14620198</t>
  </si>
  <si>
    <t>Тройник 426 х 12 - 325 х 12</t>
  </si>
  <si>
    <t>219622</t>
  </si>
  <si>
    <t>Тройник 377 х9</t>
  </si>
  <si>
    <t>200039</t>
  </si>
  <si>
    <t>Тройник 325х8-219х6 ст 20</t>
  </si>
  <si>
    <t>325178</t>
  </si>
  <si>
    <t>Тройник 325х219х16</t>
  </si>
  <si>
    <t>14620149</t>
  </si>
  <si>
    <t>Тройник 273х10-159х8 П-20</t>
  </si>
  <si>
    <t>0205040142</t>
  </si>
  <si>
    <t>22.08.18</t>
  </si>
  <si>
    <t>Тройник 273  х 10</t>
  </si>
  <si>
    <t>320595</t>
  </si>
  <si>
    <t>Тройник 159х6-108x612Х18Н10т</t>
  </si>
  <si>
    <t>0205040232</t>
  </si>
  <si>
    <t>17.07.15</t>
  </si>
  <si>
    <t>Тройник 159х12-20 ст.09Г2С</t>
  </si>
  <si>
    <t>0205040312</t>
  </si>
  <si>
    <t>19.12.07</t>
  </si>
  <si>
    <t>Тройник  89х10 -32 ст.09Г2С</t>
  </si>
  <si>
    <t>79004314</t>
  </si>
  <si>
    <t>Траверса ТМ 52</t>
  </si>
  <si>
    <t>1202050016</t>
  </si>
  <si>
    <t>ОЭ, ОКС</t>
  </si>
  <si>
    <t>Траверса ТМ 51</t>
  </si>
  <si>
    <t>1202050015</t>
  </si>
  <si>
    <t>Траверса ТМ 5</t>
  </si>
  <si>
    <t>1202050003</t>
  </si>
  <si>
    <t>Траверса ТМ 23-01</t>
  </si>
  <si>
    <t>1202050011</t>
  </si>
  <si>
    <t>Траверса ТМ 23</t>
  </si>
  <si>
    <t>1202050010</t>
  </si>
  <si>
    <t>Траверса ТМ 22</t>
  </si>
  <si>
    <t>1202050009</t>
  </si>
  <si>
    <t>Траверса ТМ 21</t>
  </si>
  <si>
    <t>1202050008</t>
  </si>
  <si>
    <t>Траверса ТМ 2</t>
  </si>
  <si>
    <t>1202050001</t>
  </si>
  <si>
    <t>2018,2019,2020</t>
  </si>
  <si>
    <t>2019г</t>
  </si>
  <si>
    <t>Стойка ж/б СВ-105 б/у</t>
  </si>
  <si>
    <t>от Астахова 11.04.2019</t>
  </si>
  <si>
    <t>Стойка  СВ-130-7 б/у</t>
  </si>
  <si>
    <t>08.12.14</t>
  </si>
  <si>
    <t>Соединитель шарнирный  GSV</t>
  </si>
  <si>
    <t>0204040061</t>
  </si>
  <si>
    <t>Соединение канализационнон д35</t>
  </si>
  <si>
    <t>87000044</t>
  </si>
  <si>
    <t>Соединение изолирующее ИС-108 Ру 16</t>
  </si>
  <si>
    <t>0205050017</t>
  </si>
  <si>
    <t>Стерликов С.В(Саушкин НН)</t>
  </si>
  <si>
    <t>25.08.14</t>
  </si>
  <si>
    <t>Смазка Арматол-238</t>
  </si>
  <si>
    <t>0103030009</t>
  </si>
  <si>
    <t>Система авар.отключ.газа САОГ-50</t>
  </si>
  <si>
    <t>37910024</t>
  </si>
  <si>
    <t>Светильник переносной РВО-42</t>
  </si>
  <si>
    <t>34610107</t>
  </si>
  <si>
    <t>Саморез</t>
  </si>
  <si>
    <t>0208010017</t>
  </si>
  <si>
    <t>21.09.18</t>
  </si>
  <si>
    <t>22.01.13</t>
  </si>
  <si>
    <t>Ремень клиновой С/В 5600</t>
  </si>
  <si>
    <t>319147</t>
  </si>
  <si>
    <t>Реле РП21 003 220В</t>
  </si>
  <si>
    <t>1203060036</t>
  </si>
  <si>
    <t>01.06.17</t>
  </si>
  <si>
    <t>Разрядник РДИП 1-10-IV-УХЛ1</t>
  </si>
  <si>
    <t>1202060007</t>
  </si>
  <si>
    <t>Радиатор  дизель Д-243</t>
  </si>
  <si>
    <t>1204020008</t>
  </si>
  <si>
    <t>29.11.12</t>
  </si>
  <si>
    <t>Разъединитель колонны РК-НКТ 73-52-108-70</t>
  </si>
  <si>
    <t>0202060062</t>
  </si>
  <si>
    <t>Прокладка канализационная д85</t>
  </si>
  <si>
    <t>87000046</t>
  </si>
  <si>
    <t>Прокладка головки цилиндров в сб. 236-1003013-Е3</t>
  </si>
  <si>
    <t>1204020013</t>
  </si>
  <si>
    <t>Прокладка Бх-158  (d-330 мм)</t>
  </si>
  <si>
    <t>1302060088</t>
  </si>
  <si>
    <t>Прокладка Бх-153 (65х700)</t>
  </si>
  <si>
    <t>1302060086</t>
  </si>
  <si>
    <t>Прокладка Бх-152 (50х700)</t>
  </si>
  <si>
    <t>1302060085</t>
  </si>
  <si>
    <t>01.04.13</t>
  </si>
  <si>
    <t>Прокладка  П 53 (d= 323,8мм)</t>
  </si>
  <si>
    <t>1302060052</t>
  </si>
  <si>
    <t>Стерликов С.В(Игонин С.Н)</t>
  </si>
  <si>
    <t>до 30.06.03</t>
  </si>
  <si>
    <t>Прожектор</t>
  </si>
  <si>
    <t>300662</t>
  </si>
  <si>
    <t>24.09.08</t>
  </si>
  <si>
    <t>Проволока витая d=0,65 мм, h=100м</t>
  </si>
  <si>
    <t>0206030091</t>
  </si>
  <si>
    <t>Спирин С.В.</t>
  </si>
  <si>
    <t>Проволока витая d 0.5мм</t>
  </si>
  <si>
    <t>0206030016</t>
  </si>
  <si>
    <t>Преобразователь электрон.</t>
  </si>
  <si>
    <t>33750008</t>
  </si>
  <si>
    <t>Предохранитель огневой ПО фланц. УХЛ кат.1</t>
  </si>
  <si>
    <t>1302130017</t>
  </si>
  <si>
    <t>до 2010г.</t>
  </si>
  <si>
    <t>Полоса 50х8 ст.3</t>
  </si>
  <si>
    <t>0206060003</t>
  </si>
  <si>
    <t>22.02.18</t>
  </si>
  <si>
    <t>Подшипник 8320</t>
  </si>
  <si>
    <t>0206030179</t>
  </si>
  <si>
    <t>Подшипник 8222</t>
  </si>
  <si>
    <t>0206030178</t>
  </si>
  <si>
    <t>Подшипник 7616</t>
  </si>
  <si>
    <t>0206030255</t>
  </si>
  <si>
    <t>Подшипник 7517</t>
  </si>
  <si>
    <t>201458</t>
  </si>
  <si>
    <t>до 01.01.2014г.</t>
  </si>
  <si>
    <t>Подшипник 73727</t>
  </si>
  <si>
    <t>0206030254</t>
  </si>
  <si>
    <t>Подшипник 6314</t>
  </si>
  <si>
    <t>0206030236</t>
  </si>
  <si>
    <t>Подшипник 6308</t>
  </si>
  <si>
    <t>0206030025</t>
  </si>
  <si>
    <t>Подшипник 6-7520</t>
  </si>
  <si>
    <t>0206030074</t>
  </si>
  <si>
    <t>Подшипник 51305</t>
  </si>
  <si>
    <t>0206030097</t>
  </si>
  <si>
    <t>28.04.18</t>
  </si>
  <si>
    <t>Подшипник 46307</t>
  </si>
  <si>
    <t>0206030288</t>
  </si>
  <si>
    <t>Подшипник 3624</t>
  </si>
  <si>
    <t>46000014</t>
  </si>
  <si>
    <t>Подшипник 3619</t>
  </si>
  <si>
    <t>0206030215</t>
  </si>
  <si>
    <t>Подшипник 3614</t>
  </si>
  <si>
    <t>0206030038</t>
  </si>
  <si>
    <t>Подшипник 3613</t>
  </si>
  <si>
    <t>0206030252</t>
  </si>
  <si>
    <t>Подшипник 3520</t>
  </si>
  <si>
    <t>46000163</t>
  </si>
  <si>
    <t>Подшипник 32617</t>
  </si>
  <si>
    <t>0206030180</t>
  </si>
  <si>
    <t>Подшипник 32613</t>
  </si>
  <si>
    <t>0206030175</t>
  </si>
  <si>
    <t>Подшипник 324</t>
  </si>
  <si>
    <t>0206030166</t>
  </si>
  <si>
    <t>Подшипник 322</t>
  </si>
  <si>
    <t>46000058</t>
  </si>
  <si>
    <t>Подшипник 320</t>
  </si>
  <si>
    <t>46000057</t>
  </si>
  <si>
    <t>подшипник 3182120</t>
  </si>
  <si>
    <t>46020012</t>
  </si>
  <si>
    <t>Подшипник 3182114</t>
  </si>
  <si>
    <t>0206030251</t>
  </si>
  <si>
    <t>Подшипник 315</t>
  </si>
  <si>
    <t>46000055</t>
  </si>
  <si>
    <t>Подшипник 313</t>
  </si>
  <si>
    <t>0206030132</t>
  </si>
  <si>
    <t>Подшипник 312</t>
  </si>
  <si>
    <t>46000052</t>
  </si>
  <si>
    <t>Подшипник 306</t>
  </si>
  <si>
    <t>0206030114</t>
  </si>
  <si>
    <t>Подшипник 2416</t>
  </si>
  <si>
    <t>0206030250</t>
  </si>
  <si>
    <t>Подшипник 2319</t>
  </si>
  <si>
    <t>46000373</t>
  </si>
  <si>
    <t>Подшипник 2314</t>
  </si>
  <si>
    <t>0206030030</t>
  </si>
  <si>
    <t>Подшипник 2209</t>
  </si>
  <si>
    <t>46000146</t>
  </si>
  <si>
    <t>Подшипник 180603</t>
  </si>
  <si>
    <t>0206030249</t>
  </si>
  <si>
    <t>Подшипник 113</t>
  </si>
  <si>
    <t>0206030102</t>
  </si>
  <si>
    <t>Подшипник 110</t>
  </si>
  <si>
    <t>0206030109</t>
  </si>
  <si>
    <t>Подшипник 109</t>
  </si>
  <si>
    <t>0206030108</t>
  </si>
  <si>
    <t>Подшипник 104</t>
  </si>
  <si>
    <t>0206030105</t>
  </si>
  <si>
    <t>Подшипник 1000912</t>
  </si>
  <si>
    <t>0206030248</t>
  </si>
  <si>
    <t>Подшипник 1000908</t>
  </si>
  <si>
    <t>0206030247</t>
  </si>
  <si>
    <t>07.12.12</t>
  </si>
  <si>
    <t>Подвеска хвостовика ПХН 1.114/168-99/141 с ПЦВ 114</t>
  </si>
  <si>
    <t>1301070002</t>
  </si>
  <si>
    <t>Переходник соединения кан.д85</t>
  </si>
  <si>
    <t>87000049</t>
  </si>
  <si>
    <t>Переходник для канализации 110х50</t>
  </si>
  <si>
    <t>87000155</t>
  </si>
  <si>
    <t>Переход ст. 89х3,5  -  57 х 3</t>
  </si>
  <si>
    <t>98000664</t>
  </si>
  <si>
    <t>ГУТТ , ОКС</t>
  </si>
  <si>
    <t>21.07.11</t>
  </si>
  <si>
    <t>Переход ПЭ 530х10-426х8</t>
  </si>
  <si>
    <t>0205040205</t>
  </si>
  <si>
    <t>10.08.11</t>
  </si>
  <si>
    <t>Переход ПЭ 377х9-159х8</t>
  </si>
  <si>
    <t>0205040206</t>
  </si>
  <si>
    <t>13.10.11</t>
  </si>
  <si>
    <t>Переход ПШС 630х12-426х10-1,6-0,6-УХЛ ст.09г2С</t>
  </si>
  <si>
    <t>0205040213</t>
  </si>
  <si>
    <t>20.05.11</t>
  </si>
  <si>
    <t>Переход концентрич. 426х12-273х10 П-20</t>
  </si>
  <si>
    <t>0205040109</t>
  </si>
  <si>
    <t>15.03.10</t>
  </si>
  <si>
    <t>Переход К426х12-325х10  ст.20</t>
  </si>
  <si>
    <t>0205040036</t>
  </si>
  <si>
    <t>22.01.09</t>
  </si>
  <si>
    <t>Переход д57х45</t>
  </si>
  <si>
    <t>215700</t>
  </si>
  <si>
    <t>Переход 89х60</t>
  </si>
  <si>
    <t>14620162</t>
  </si>
  <si>
    <t>17.03.10</t>
  </si>
  <si>
    <t>Переход 89х6-45х4 П-20</t>
  </si>
  <si>
    <t>0205040103</t>
  </si>
  <si>
    <t>Переход 76 х 3,5 -38 х2,5</t>
  </si>
  <si>
    <t>98000827</t>
  </si>
  <si>
    <t>Переход 720х18-1020х20</t>
  </si>
  <si>
    <t>14620139</t>
  </si>
  <si>
    <t>Переход 57х76</t>
  </si>
  <si>
    <t>14620210</t>
  </si>
  <si>
    <t>Переход 57х5-25х3 П-20</t>
  </si>
  <si>
    <t>0205040101</t>
  </si>
  <si>
    <t>Переход 57х5</t>
  </si>
  <si>
    <t>14620209</t>
  </si>
  <si>
    <t>Переход 40х2,5-25х2,5</t>
  </si>
  <si>
    <t>14620249</t>
  </si>
  <si>
    <t>Переход 40*57</t>
  </si>
  <si>
    <t>87000009</t>
  </si>
  <si>
    <t>Переход 377 х 12 -325 х 10</t>
  </si>
  <si>
    <t>Переход 325х89</t>
  </si>
  <si>
    <t>14620206</t>
  </si>
  <si>
    <t>Переход 325х273</t>
  </si>
  <si>
    <t>14620055</t>
  </si>
  <si>
    <t>29.04.10</t>
  </si>
  <si>
    <t>Переход 25х3,2-15х2,8 ст.3</t>
  </si>
  <si>
    <t>0205040131</t>
  </si>
  <si>
    <t>Переход 219*6-159-4,5</t>
  </si>
  <si>
    <t>бб00000149</t>
  </si>
  <si>
    <t>24.11.11</t>
  </si>
  <si>
    <t>Переход 114х6-57х4      12Х18Н10т</t>
  </si>
  <si>
    <t>0205040226</t>
  </si>
  <si>
    <t>Переключатель крестовой</t>
  </si>
  <si>
    <t>0204030061</t>
  </si>
  <si>
    <t>Патч-панель на 48 портов б/у</t>
  </si>
  <si>
    <t>40260137</t>
  </si>
  <si>
    <t>Отвод ф15</t>
  </si>
  <si>
    <t>14620173</t>
  </si>
  <si>
    <t>26.06.17</t>
  </si>
  <si>
    <t>Отвод стальной 45 град. 114х12  в изоляции  ППУ-ПЭ</t>
  </si>
  <si>
    <t>0205040415</t>
  </si>
  <si>
    <t>Отвод П 60* 377х10 ст.20</t>
  </si>
  <si>
    <t>0205040467</t>
  </si>
  <si>
    <t>12.04.11</t>
  </si>
  <si>
    <t>Отвод 90 630х12 ст.20 среда - газ</t>
  </si>
  <si>
    <t>0205040152</t>
  </si>
  <si>
    <t>06.08.08</t>
  </si>
  <si>
    <t>Отвод 90 426х11 ст.20</t>
  </si>
  <si>
    <t>0205040032</t>
  </si>
  <si>
    <t>29.05.07</t>
  </si>
  <si>
    <t>ОТВОД 90 325Х8  СТ.20</t>
  </si>
  <si>
    <t>320077_</t>
  </si>
  <si>
    <t>Отвод 90 325х7 ст.20</t>
  </si>
  <si>
    <t>201647</t>
  </si>
  <si>
    <t>08.08.08</t>
  </si>
  <si>
    <t>Отвод 90 325х11 ст.20</t>
  </si>
  <si>
    <t>0205040031</t>
  </si>
  <si>
    <t>Отвод 90 108х4,0 12Х18Н10т</t>
  </si>
  <si>
    <t>0205040233</t>
  </si>
  <si>
    <t>09.04.10</t>
  </si>
  <si>
    <t>Отвод 630х12 45гр. П-20 Р=2,5</t>
  </si>
  <si>
    <t>0205040097</t>
  </si>
  <si>
    <t>15.04.10</t>
  </si>
  <si>
    <t>Отвод 45  32х4 ст.20</t>
  </si>
  <si>
    <t>0205040111</t>
  </si>
  <si>
    <t>15.06.18</t>
  </si>
  <si>
    <t>Отвод 377  х  10</t>
  </si>
  <si>
    <t>98000132</t>
  </si>
  <si>
    <t>20.02.17</t>
  </si>
  <si>
    <t>Отвод 273х10  ст.20</t>
  </si>
  <si>
    <t>0205040130</t>
  </si>
  <si>
    <t>Отвод  90 325 х 8</t>
  </si>
  <si>
    <t>320078.</t>
  </si>
  <si>
    <t>Отвод  90 325 х 10</t>
  </si>
  <si>
    <t>320078</t>
  </si>
  <si>
    <t>Опора замковая ОМ-60</t>
  </si>
  <si>
    <t>36630032</t>
  </si>
  <si>
    <t>Насосы глубинные штанговые</t>
  </si>
  <si>
    <t>09.10.12</t>
  </si>
  <si>
    <t>Опора 325-КХ-А11-ВСт3пс</t>
  </si>
  <si>
    <t>0213000023</t>
  </si>
  <si>
    <t>23.07.14</t>
  </si>
  <si>
    <t>Ограничитель защитный RP основание 100</t>
  </si>
  <si>
    <t>0204040071</t>
  </si>
  <si>
    <t>Огнепреградитель ОП-50 АА</t>
  </si>
  <si>
    <t>1302130013</t>
  </si>
  <si>
    <t>ПБиОТ</t>
  </si>
  <si>
    <t>13.05.10</t>
  </si>
  <si>
    <t>Огнепреградитель ОП-200 ААН</t>
  </si>
  <si>
    <t>1302130012</t>
  </si>
  <si>
    <t>Огнепреградитель ОП-100 АА</t>
  </si>
  <si>
    <t>1302130011</t>
  </si>
  <si>
    <t>Огнепреградитель  ОП - 200 А А  Ду-200</t>
  </si>
  <si>
    <t>98000657</t>
  </si>
  <si>
    <t>нефтецепь 6прт 31.75</t>
  </si>
  <si>
    <t>246484</t>
  </si>
  <si>
    <t>от Ботова М. 01.05.2021</t>
  </si>
  <si>
    <t>Насосный агрегат НД1,0 10/100К14Вс двиг0,25кВт б/у</t>
  </si>
  <si>
    <t>1303030035</t>
  </si>
  <si>
    <t>28.10.16</t>
  </si>
  <si>
    <t>0207030032</t>
  </si>
  <si>
    <t>09.06.14</t>
  </si>
  <si>
    <t>Муфта штанговая МШ-19-2</t>
  </si>
  <si>
    <t>1302090040</t>
  </si>
  <si>
    <t>23.03.12</t>
  </si>
  <si>
    <t>Муфта соединительная МС-ЭК</t>
  </si>
  <si>
    <t>0205050009</t>
  </si>
  <si>
    <t>Муфта с закладным нагревателем Ду 110</t>
  </si>
  <si>
    <t>0203070003</t>
  </si>
  <si>
    <t>Муфта НКТ 73</t>
  </si>
  <si>
    <t>79001755</t>
  </si>
  <si>
    <t>Муфта для бурильных труб 73мм х 7мм ГОСТ 633-80</t>
  </si>
  <si>
    <t>0202050034</t>
  </si>
  <si>
    <t>Механизм клапанный  КМ-3-01</t>
  </si>
  <si>
    <t>0202060052</t>
  </si>
  <si>
    <t>Люк-лаз овальный с поворотным устройством</t>
  </si>
  <si>
    <t>84368801</t>
  </si>
  <si>
    <t>Люк РВС</t>
  </si>
  <si>
    <t>86000229</t>
  </si>
  <si>
    <t>Лист медный</t>
  </si>
  <si>
    <t>0206050057</t>
  </si>
  <si>
    <t>Лампочки электрические</t>
  </si>
  <si>
    <t>34640063</t>
  </si>
  <si>
    <t>Арматура осветительная</t>
  </si>
  <si>
    <t>Крюк А -  3,0 т</t>
  </si>
  <si>
    <t>1401020006</t>
  </si>
  <si>
    <t>Круг шлифовальный 230х6х22</t>
  </si>
  <si>
    <t>0906000111</t>
  </si>
  <si>
    <t>Круг шлифовальный</t>
  </si>
  <si>
    <t>0906000079</t>
  </si>
  <si>
    <t>Круг ф32</t>
  </si>
  <si>
    <t>9530064</t>
  </si>
  <si>
    <t>Круг стальной ф.40 ст.30</t>
  </si>
  <si>
    <t>95300059</t>
  </si>
  <si>
    <t>Круг 120мм ст.40Х</t>
  </si>
  <si>
    <t>0206040018</t>
  </si>
  <si>
    <t>Крестовина для канализации д80</t>
  </si>
  <si>
    <t>87000034</t>
  </si>
  <si>
    <t>12.11.10</t>
  </si>
  <si>
    <t>Кран шаровый фланц. 40х16 с крепеж. и прокладк.</t>
  </si>
  <si>
    <t>0205030034</t>
  </si>
  <si>
    <t>Славнов М.А.-Синчак М.П.</t>
  </si>
  <si>
    <t>23.11.16</t>
  </si>
  <si>
    <t>Кран шаровый ГШК Ду80 Ру2,5 МПа фланцевый, с КОФ</t>
  </si>
  <si>
    <t>0205030172</t>
  </si>
  <si>
    <t>27.06.11</t>
  </si>
  <si>
    <t>Кран шаровой фланцевый ЗАРД 150.063.21-00Р,класс А</t>
  </si>
  <si>
    <t>0205030064</t>
  </si>
  <si>
    <t>08.12.08</t>
  </si>
  <si>
    <t>Кран шаровой марки 11Б27п1 Ду 32мм</t>
  </si>
  <si>
    <t>0205030008</t>
  </si>
  <si>
    <t>16.08.13</t>
  </si>
  <si>
    <t>Кран шаровой Ду80 Ру25 исп.2-3 ГАЗ ЗАРД 080.025.22</t>
  </si>
  <si>
    <t>0205030123</t>
  </si>
  <si>
    <t>14.06.11</t>
  </si>
  <si>
    <t>Кран шаровой Ду=100мм Ру=63 КСК-100*6,3-с герм.А</t>
  </si>
  <si>
    <t>0205030063</t>
  </si>
  <si>
    <t>Кран шаров.11с67п Ду200/150 Ру40 ГАЗ фланц. исп.1</t>
  </si>
  <si>
    <t>0205030061</t>
  </si>
  <si>
    <t>06.07.17</t>
  </si>
  <si>
    <t>Кран шаров. фланц. ст 09Г2С 11лс01пф 80х160 с КОФ</t>
  </si>
  <si>
    <t>0205030177</t>
  </si>
  <si>
    <t>31.08.15</t>
  </si>
  <si>
    <t>Кран шаров. Ду100 Ру63 герм. А ЗАРД 100.063.23-00Р</t>
  </si>
  <si>
    <t>0205030059</t>
  </si>
  <si>
    <t>28.11.14</t>
  </si>
  <si>
    <t>Кран шаров. д.150</t>
  </si>
  <si>
    <t>0205030142</t>
  </si>
  <si>
    <t>Кран шаров. 11с67п Ду100/80 Ру40 ст.20 герм.А</t>
  </si>
  <si>
    <t>0205030054</t>
  </si>
  <si>
    <t>06.03.12</t>
  </si>
  <si>
    <t>Кран шар.100х63 ГАЗ ЗАРД 100.063.40-00Р под прива</t>
  </si>
  <si>
    <t>0205030092</t>
  </si>
  <si>
    <t>30.06.11</t>
  </si>
  <si>
    <t>Кран шар. ЗАРД 080.063.22-00 Ду80 Ру63 фланц.исп.2</t>
  </si>
  <si>
    <t>0205030066</t>
  </si>
  <si>
    <t>24.03.17</t>
  </si>
  <si>
    <t>Кран сифонный КС-50</t>
  </si>
  <si>
    <t>311241</t>
  </si>
  <si>
    <t>25.03.08</t>
  </si>
  <si>
    <t>Кран сифонный КС -80</t>
  </si>
  <si>
    <t>98000645</t>
  </si>
  <si>
    <t>20.04.11</t>
  </si>
  <si>
    <t>Кран распределитель</t>
  </si>
  <si>
    <t>87000227</t>
  </si>
  <si>
    <t>запасные части автомобильные</t>
  </si>
  <si>
    <t>Стерликов С.В(Волков АЮ)</t>
  </si>
  <si>
    <t>29.03.17</t>
  </si>
  <si>
    <t>Кран пробковый 3КМ 50х70 МПа</t>
  </si>
  <si>
    <t>0205030093</t>
  </si>
  <si>
    <t>Зиновьев В.Г.</t>
  </si>
  <si>
    <t>Кран пробковый 10б 9бк -10</t>
  </si>
  <si>
    <t>324968</t>
  </si>
  <si>
    <t>12.07.16</t>
  </si>
  <si>
    <t>Кран ГШК-32-16 Ду32 Ру16 газовый муфт.</t>
  </si>
  <si>
    <t>0205030167</t>
  </si>
  <si>
    <t>03.07.07</t>
  </si>
  <si>
    <t>Кран ГШК 25х16 шаровой муфтовой</t>
  </si>
  <si>
    <t>79003379</t>
  </si>
  <si>
    <t>Кран ВИЛН 67139</t>
  </si>
  <si>
    <t>36610232</t>
  </si>
  <si>
    <t>23.03.11</t>
  </si>
  <si>
    <t>Кран LD КШ.Ц.Ф.150/125.016.02 150х16 ст.20 герм. А</t>
  </si>
  <si>
    <t>0205030051</t>
  </si>
  <si>
    <t>15.04.15</t>
  </si>
  <si>
    <t>Кран LD КШ.Ц.Ф.080.016.02 Ду80 Ру16 ст.20 герм. А</t>
  </si>
  <si>
    <t>0205030048</t>
  </si>
  <si>
    <t>24.12.10</t>
  </si>
  <si>
    <t>Кран LD КШ.Ц.Ф.080.016.02 Ду80 Ру16 ст.20</t>
  </si>
  <si>
    <t>0205030041</t>
  </si>
  <si>
    <t>Кран 11Р20бк 50мм</t>
  </si>
  <si>
    <t>37120150</t>
  </si>
  <si>
    <t>30.10.08</t>
  </si>
  <si>
    <t>Кран 11Б27п1 40х16 шаровой  муфтовый</t>
  </si>
  <si>
    <t>0205030004</t>
  </si>
  <si>
    <t>Кран 11 Р 20бк 80мм</t>
  </si>
  <si>
    <t>37190003</t>
  </si>
  <si>
    <t>Кран 1/4 ДУ-32</t>
  </si>
  <si>
    <t>0205030193</t>
  </si>
  <si>
    <t>Коуш №75</t>
  </si>
  <si>
    <t>276473</t>
  </si>
  <si>
    <t>Грузоподъемное оборудование</t>
  </si>
  <si>
    <t>Коуш №63</t>
  </si>
  <si>
    <t>327290</t>
  </si>
  <si>
    <t>Коуш №56</t>
  </si>
  <si>
    <t>236292</t>
  </si>
  <si>
    <t>Конек</t>
  </si>
  <si>
    <t>0206030228</t>
  </si>
  <si>
    <t>01.06.11</t>
  </si>
  <si>
    <t>Комплект фланцев ст 20 2-250х40вор, с креп30х180</t>
  </si>
  <si>
    <t>0208020024</t>
  </si>
  <si>
    <t>Комплект фланцев с крепежом</t>
  </si>
  <si>
    <t>14610037</t>
  </si>
  <si>
    <t>18.12.03</t>
  </si>
  <si>
    <t>Комплект фланцев 65х16 вор. с креп.16х80 прокл.</t>
  </si>
  <si>
    <t>98000911</t>
  </si>
  <si>
    <t>Комплект фланцев 1-400х16пл с креп 27х160 прокл.</t>
  </si>
  <si>
    <t>0208020023</t>
  </si>
  <si>
    <t>Комплект фланцев 1-100х63 вор. ст.20 с креп.24х140</t>
  </si>
  <si>
    <t>0208020029</t>
  </si>
  <si>
    <t>17.04.12</t>
  </si>
  <si>
    <t>Комплект термосопротивлений КТСПР-001</t>
  </si>
  <si>
    <t>1204010016</t>
  </si>
  <si>
    <t>28.05.15</t>
  </si>
  <si>
    <t>Комплект термосопротивлений КТПТР-01</t>
  </si>
  <si>
    <t>1204010017</t>
  </si>
  <si>
    <t>21.07.17</t>
  </si>
  <si>
    <t>Комплект д/задел.стык.стал.труб  ППУ изол.Д114/250</t>
  </si>
  <si>
    <t>0205050029</t>
  </si>
  <si>
    <t>Кольцо предохранительное изолир. "спейсер"  Д159</t>
  </si>
  <si>
    <t>0205050022</t>
  </si>
  <si>
    <t>26.09.18</t>
  </si>
  <si>
    <t>КОЛЕНО ПП КОМБИНИРОВ. С НАРУЖ. РЕЗЬБОЙ 25*3/4"</t>
  </si>
  <si>
    <t>0201050062</t>
  </si>
  <si>
    <t>Клапан1б 1р ДУ 50</t>
  </si>
  <si>
    <t>98001121</t>
  </si>
  <si>
    <t>Клапан электромагнитный</t>
  </si>
  <si>
    <t>1204010047</t>
  </si>
  <si>
    <t>Клапан фонтанирования КФ-73</t>
  </si>
  <si>
    <t>79004329</t>
  </si>
  <si>
    <t>Клапан угловой</t>
  </si>
  <si>
    <t>37420016</t>
  </si>
  <si>
    <t>13.02.14</t>
  </si>
  <si>
    <t>Клапан термозапорный КТЗ -001-20-01</t>
  </si>
  <si>
    <t>1405040003</t>
  </si>
  <si>
    <t>Клапан ПСК 50с/50</t>
  </si>
  <si>
    <t>36880002</t>
  </si>
  <si>
    <t>Клапан промывочный КП-1</t>
  </si>
  <si>
    <t>0202060051</t>
  </si>
  <si>
    <t>05.03.13</t>
  </si>
  <si>
    <t>Клапан обратный шаровый КОШЗ-103х35</t>
  </si>
  <si>
    <t>0202060197</t>
  </si>
  <si>
    <t>Клапан обратный д 50</t>
  </si>
  <si>
    <t>0205040350</t>
  </si>
  <si>
    <t>02.08.03</t>
  </si>
  <si>
    <t>Клапан обратный 25х160</t>
  </si>
  <si>
    <t>0205040067</t>
  </si>
  <si>
    <t>Клапан обратный 100х40</t>
  </si>
  <si>
    <t>37420065</t>
  </si>
  <si>
    <t>Клапан муфт. 15кг 18п2Д40ру1.6</t>
  </si>
  <si>
    <t>37320105</t>
  </si>
  <si>
    <t>Клапан КЭО 80/10/2-220/133 с ЭВ(1Ехd II ВТ6)</t>
  </si>
  <si>
    <t>98001084</t>
  </si>
  <si>
    <t>Оборудование для АГЗС</t>
  </si>
  <si>
    <t>Клапан КПЧ-50 угловой Ду-50 чугун</t>
  </si>
  <si>
    <t>0604000080</t>
  </si>
  <si>
    <t>Клапан компен 04 ТО 14620020</t>
  </si>
  <si>
    <t>36680130</t>
  </si>
  <si>
    <t>14.03.18</t>
  </si>
  <si>
    <t>Клапан игольч. К1ХЛ Ру-70 МПА резьба К 1/2хМ20х1,5</t>
  </si>
  <si>
    <t>0205040456</t>
  </si>
  <si>
    <t>14.03.14</t>
  </si>
  <si>
    <t>Клапан игольч. 15с67бк У1 Ду 20 Ру 40  муфтовый</t>
  </si>
  <si>
    <t>0205040296</t>
  </si>
  <si>
    <t>Клапан игольч. 15с67бк У1 Ду 15 Ру 40  муфтовый</t>
  </si>
  <si>
    <t>0205040297</t>
  </si>
  <si>
    <t>Клапан игольч.  15с67бк У1 Ду15 Ру160  муфт. газ</t>
  </si>
  <si>
    <t>0205010019</t>
  </si>
  <si>
    <t>Клапан запорно-промывочный 73-3</t>
  </si>
  <si>
    <t>0202060050</t>
  </si>
  <si>
    <t>29.03.12</t>
  </si>
  <si>
    <t>Клапан запорный муфтовый 15с68нж У1 25х40</t>
  </si>
  <si>
    <t>0205040253</t>
  </si>
  <si>
    <t>27.08.15</t>
  </si>
  <si>
    <t>Клапан запорный 15с68нж У1 Ду25, Ру63</t>
  </si>
  <si>
    <t>0205040127</t>
  </si>
  <si>
    <t>20.04.10</t>
  </si>
  <si>
    <t>Клапан запорный 15с68нж У1 Ду20, Ру16</t>
  </si>
  <si>
    <t>0205040122</t>
  </si>
  <si>
    <t>Клапан запорный 15с68нж У1 Ду15, Ру16</t>
  </si>
  <si>
    <t>0205040121</t>
  </si>
  <si>
    <t>Клапан 25ч943нж-15</t>
  </si>
  <si>
    <t>37220015</t>
  </si>
  <si>
    <t>Клапан 25 нж 90 нж д80</t>
  </si>
  <si>
    <t>37420083</t>
  </si>
  <si>
    <t>Клапан 19ч21бр Ф150</t>
  </si>
  <si>
    <t>98001123</t>
  </si>
  <si>
    <t>08.10.15</t>
  </si>
  <si>
    <t>Клапан 19с53нж Ду150 Ру40 ГАЗ</t>
  </si>
  <si>
    <t>0205040195</t>
  </si>
  <si>
    <t>08.06.11</t>
  </si>
  <si>
    <t>Клапан 19с53нж 200х40 (КОП) среда-газ</t>
  </si>
  <si>
    <t>0205040173</t>
  </si>
  <si>
    <t>02.09.08</t>
  </si>
  <si>
    <t>Клапан 17с50нж 80х40 с КОФ</t>
  </si>
  <si>
    <t>0205040043</t>
  </si>
  <si>
    <t>Клапан 16ч6р 80х16</t>
  </si>
  <si>
    <t>335542</t>
  </si>
  <si>
    <t>02.06.10</t>
  </si>
  <si>
    <t>Клапан 16с48нж У1 Ду25 Ру40</t>
  </si>
  <si>
    <t>0205040138</t>
  </si>
  <si>
    <t>28.09.10</t>
  </si>
  <si>
    <t>Клапан 16с48нж 25х160 с КОФ Среда ГАЗ</t>
  </si>
  <si>
    <t>0205040154</t>
  </si>
  <si>
    <t>Клапан 16б 1бк- 15*16</t>
  </si>
  <si>
    <t>335594</t>
  </si>
  <si>
    <t>Клапан 16б 1бк 25*16</t>
  </si>
  <si>
    <t>335597</t>
  </si>
  <si>
    <t>29.10.08</t>
  </si>
  <si>
    <t>Клапан 15с68нж 15х160 с КОФ</t>
  </si>
  <si>
    <t>0205040050</t>
  </si>
  <si>
    <t>Клапан 15лс67бкУ1 Ду15 Ру160 кг/см муфт. ГАЗ</t>
  </si>
  <si>
    <t>0205040360</t>
  </si>
  <si>
    <t>Клапан 15 с 52 нж 10 д25</t>
  </si>
  <si>
    <t>37420084</t>
  </si>
  <si>
    <t>20.12.12</t>
  </si>
  <si>
    <t>Клапан (вентиль) 15с54бк 15х160</t>
  </si>
  <si>
    <t>0205010017</t>
  </si>
  <si>
    <t>Клапан  электромагнитный КРТ0128.00.000</t>
  </si>
  <si>
    <t>98000897</t>
  </si>
  <si>
    <t>от Елизарова 30.09.20</t>
  </si>
  <si>
    <t>Катушка б/у</t>
  </si>
  <si>
    <t>Канат стальной 6,2 ГОСТ 2688-80</t>
  </si>
  <si>
    <t>0206010006</t>
  </si>
  <si>
    <t>Канат стальной 18,0 мм ГОСТ 2688-80</t>
  </si>
  <si>
    <t>0206010009</t>
  </si>
  <si>
    <t>Канат стальной 16,5 мм ГОСТ 2688-80</t>
  </si>
  <si>
    <t>0206010013</t>
  </si>
  <si>
    <t>Кабель ТПП 20х20,5</t>
  </si>
  <si>
    <t>0203020013</t>
  </si>
  <si>
    <t>10.10.12</t>
  </si>
  <si>
    <t>Индикатор перепада давления ИРД-80</t>
  </si>
  <si>
    <t>0205050011</t>
  </si>
  <si>
    <t>Изоляторы ТФ-20</t>
  </si>
  <si>
    <t>34930039</t>
  </si>
  <si>
    <t>27.02.14</t>
  </si>
  <si>
    <t>Затвор диск. dу-150мм, Ру-1,6Мпа</t>
  </si>
  <si>
    <t>0205050013</t>
  </si>
  <si>
    <t>Зажим канатный</t>
  </si>
  <si>
    <t>0206030193</t>
  </si>
  <si>
    <t>13.05.14</t>
  </si>
  <si>
    <t>Зажим для каната (ДИН 741) d- 34 мм</t>
  </si>
  <si>
    <t>0206030159</t>
  </si>
  <si>
    <t>Зажим для каната (ДИН 741) d- 22 мм</t>
  </si>
  <si>
    <t>0206030158</t>
  </si>
  <si>
    <t>задвижка с эл.приводом д150х160</t>
  </si>
  <si>
    <t>37410072</t>
  </si>
  <si>
    <t>задвижка с эл.приводом д150х100</t>
  </si>
  <si>
    <t>221225</t>
  </si>
  <si>
    <t>задвижка с эл. Приводом д250х160</t>
  </si>
  <si>
    <t>37410070</t>
  </si>
  <si>
    <t>до 01.01.14</t>
  </si>
  <si>
    <t>Задвижка без фланцев</t>
  </si>
  <si>
    <t>0205020097</t>
  </si>
  <si>
    <t>17.02.17</t>
  </si>
  <si>
    <t>Задвижка 30с915нж - 200 х 40 с эл.прив. и креп.</t>
  </si>
  <si>
    <t>301178</t>
  </si>
  <si>
    <t>14.11.19</t>
  </si>
  <si>
    <t>Задвижка 30с64нж 200х25 с КОФ 200-25-11-1-B-ст.20</t>
  </si>
  <si>
    <t>0205020107</t>
  </si>
  <si>
    <t>01.07.19</t>
  </si>
  <si>
    <t>Задвижка 30с576нж Ду-200 Ру-63 под привар, тр219*8</t>
  </si>
  <si>
    <t>0205020105</t>
  </si>
  <si>
    <t>Задвижка 30с541нж (ХЛ1) Ф 300 х 16</t>
  </si>
  <si>
    <t>288546</t>
  </si>
  <si>
    <t>Задвижка 30с515нж А300х40</t>
  </si>
  <si>
    <t>98002473</t>
  </si>
  <si>
    <t>09.03.16</t>
  </si>
  <si>
    <t>Задвижка 30с41нж 250х16 А</t>
  </si>
  <si>
    <t>0205020075</t>
  </si>
  <si>
    <t>28.05.19</t>
  </si>
  <si>
    <t>Задвижка 30с15нж Ду-200 Ру-40 (под приварку)</t>
  </si>
  <si>
    <t>0205020104</t>
  </si>
  <si>
    <t>Задвижка 210*50</t>
  </si>
  <si>
    <t>87000343</t>
  </si>
  <si>
    <t>Задвижка 200х10</t>
  </si>
  <si>
    <t>37410085</t>
  </si>
  <si>
    <t>до 27.05.04</t>
  </si>
  <si>
    <t>Задвижка 200*150</t>
  </si>
  <si>
    <t>бб00000152</t>
  </si>
  <si>
    <t>Задвижка 150*250</t>
  </si>
  <si>
    <t>бб00000151</t>
  </si>
  <si>
    <t>21.05.18</t>
  </si>
  <si>
    <t>Задвижка  30с41нж 250х16 с крепеж. и прокл.</t>
  </si>
  <si>
    <t>0205020020</t>
  </si>
  <si>
    <t>Задвижка  30с 41нж Ф 350 х 16 с фланц.и крепеж.</t>
  </si>
  <si>
    <t>98000130</t>
  </si>
  <si>
    <t>Заготовка трубная Фн.210Фвн.150</t>
  </si>
  <si>
    <t>0202050089</t>
  </si>
  <si>
    <t>Заготовка трубная ф.119</t>
  </si>
  <si>
    <t>0202050087</t>
  </si>
  <si>
    <t>Заготовка трубная Сч35 270х81х55</t>
  </si>
  <si>
    <t>0202050085</t>
  </si>
  <si>
    <t>Заготовка трубная L 270-300мм ф95 вн/ф 114 нар</t>
  </si>
  <si>
    <t>0202050095</t>
  </si>
  <si>
    <t>Заготовка трубная L 270-300мм ф50 вн/ф 100 нар</t>
  </si>
  <si>
    <t>0202050091</t>
  </si>
  <si>
    <t>Заготовка трубная L 270-300мм ф110 вн/ф 131 нар</t>
  </si>
  <si>
    <t>0202050090</t>
  </si>
  <si>
    <t>Заготовка трубная 270х114х95</t>
  </si>
  <si>
    <t>0202050083</t>
  </si>
  <si>
    <t>19.05.10</t>
  </si>
  <si>
    <t>Заглушка фланцевая 4-25-6,3</t>
  </si>
  <si>
    <t>0205040136</t>
  </si>
  <si>
    <t xml:space="preserve">ГУТТ, СГМ </t>
  </si>
  <si>
    <t>24.01.12</t>
  </si>
  <si>
    <t>Заглушка фланцевая 4-25-16 09Г2С</t>
  </si>
  <si>
    <t>0205040247</t>
  </si>
  <si>
    <t>Заглушка фланцевая 2-20х40 ст.20</t>
  </si>
  <si>
    <t>0205040093</t>
  </si>
  <si>
    <t>Заглушка фланцевая 2-20-6,3</t>
  </si>
  <si>
    <t>0205040135</t>
  </si>
  <si>
    <t>12.12.16</t>
  </si>
  <si>
    <t>Заглушка фланцевая 2-150-6,3-20</t>
  </si>
  <si>
    <t>0205040390</t>
  </si>
  <si>
    <t>Заглушка фланцевая 1-50-4,0-20</t>
  </si>
  <si>
    <t>0205040389</t>
  </si>
  <si>
    <t>Заглушка фланцевая 1-25х25 ст.20</t>
  </si>
  <si>
    <t>0205040092</t>
  </si>
  <si>
    <t>Заглушка фланцевая 1-25х16 ст.20</t>
  </si>
  <si>
    <t>0205040091</t>
  </si>
  <si>
    <t>Заглушка фланцевая 1-20х16 ст.20</t>
  </si>
  <si>
    <t>0205040090</t>
  </si>
  <si>
    <t>Заглушка поворотная Ду250 ру16</t>
  </si>
  <si>
    <t>0205040132</t>
  </si>
  <si>
    <t>25.01.17</t>
  </si>
  <si>
    <t>Заглушка П273х7-ст.20</t>
  </si>
  <si>
    <t>0205040403</t>
  </si>
  <si>
    <t>Заглушка 89х3.5</t>
  </si>
  <si>
    <t>14620121</t>
  </si>
  <si>
    <t>Заглушка 76х6</t>
  </si>
  <si>
    <t>14620120</t>
  </si>
  <si>
    <t>16.01.17</t>
  </si>
  <si>
    <t>Заглушка 4-50-16 ст.20</t>
  </si>
  <si>
    <t>0205040396</t>
  </si>
  <si>
    <t>Заглушка 325 х 10 ст.20</t>
  </si>
  <si>
    <t>325010</t>
  </si>
  <si>
    <t>Заглушка 273 х 8 ст.20</t>
  </si>
  <si>
    <t>325701</t>
  </si>
  <si>
    <t>Заглушка 2-80-6,3 ст.20</t>
  </si>
  <si>
    <t>0205040404</t>
  </si>
  <si>
    <t>Заглушка 2-50-6,3 ст.20</t>
  </si>
  <si>
    <t>0205040402</t>
  </si>
  <si>
    <t>Заглушка 2-200-6,3 ст.20</t>
  </si>
  <si>
    <t>0205040401</t>
  </si>
  <si>
    <t>12.07.17</t>
  </si>
  <si>
    <t>Заглушка 114х8 П-20</t>
  </si>
  <si>
    <t>0205040095</t>
  </si>
  <si>
    <t>Заглушка 1-80-4,0 ст.20</t>
  </si>
  <si>
    <t>0205040400</t>
  </si>
  <si>
    <t>Заглушка 1-150-4,0 ст.20</t>
  </si>
  <si>
    <t>0205040393</t>
  </si>
  <si>
    <t>Заглушка 1-100-6,3 ст.20</t>
  </si>
  <si>
    <t>0205040398</t>
  </si>
  <si>
    <t>Заглушка 1-100-4,0 ст.20</t>
  </si>
  <si>
    <t>0205040392</t>
  </si>
  <si>
    <t>Дроссель угловой ДР 80х350 К1 ХЛ</t>
  </si>
  <si>
    <t>0205020096</t>
  </si>
  <si>
    <t>Датчик SMART GUARD в к-те с системой</t>
  </si>
  <si>
    <t>919550</t>
  </si>
  <si>
    <t>Сигнализация и охранные системы</t>
  </si>
  <si>
    <t>Генератор Г9695.3701 14В</t>
  </si>
  <si>
    <t>1204020032</t>
  </si>
  <si>
    <t>Гвозди х70</t>
  </si>
  <si>
    <t>12710019</t>
  </si>
  <si>
    <t>Гвозди х50</t>
  </si>
  <si>
    <t>12710015</t>
  </si>
  <si>
    <t>Гвозди х40</t>
  </si>
  <si>
    <t>12710017</t>
  </si>
  <si>
    <t>Гвозди 5х150,1.6х50,25,40,32</t>
  </si>
  <si>
    <t>12710023</t>
  </si>
  <si>
    <t>Гвозди 5х150</t>
  </si>
  <si>
    <t>309955</t>
  </si>
  <si>
    <t>Гвозди 4х120</t>
  </si>
  <si>
    <t>309954</t>
  </si>
  <si>
    <t>Гвозди 3х80</t>
  </si>
  <si>
    <t>12710010</t>
  </si>
  <si>
    <t>309949</t>
  </si>
  <si>
    <t>Гвозди 3*90</t>
  </si>
  <si>
    <t>87000029</t>
  </si>
  <si>
    <t>Гвозди 3*70</t>
  </si>
  <si>
    <t>87000030</t>
  </si>
  <si>
    <t>Гвозди 2*40</t>
  </si>
  <si>
    <t>87000028</t>
  </si>
  <si>
    <t>Гвозди 120мм</t>
  </si>
  <si>
    <t>12710004</t>
  </si>
  <si>
    <t>Гвозди 1,4*40</t>
  </si>
  <si>
    <t>87000207</t>
  </si>
  <si>
    <t>Гвозди</t>
  </si>
  <si>
    <t>12710001</t>
  </si>
  <si>
    <t>21.10.16</t>
  </si>
  <si>
    <t>Гайка М39</t>
  </si>
  <si>
    <t>0208010109</t>
  </si>
  <si>
    <t>Гайка М32</t>
  </si>
  <si>
    <t>0208010107</t>
  </si>
  <si>
    <t>Гайка М27</t>
  </si>
  <si>
    <t>16200022</t>
  </si>
  <si>
    <t>Вязка спиральная ВС-70/95.2</t>
  </si>
  <si>
    <t>0206030214</t>
  </si>
  <si>
    <t>Выключатель автоматический А 3712 ФУЗ 160 А</t>
  </si>
  <si>
    <t>98001423</t>
  </si>
  <si>
    <t>Выключатель А-16-108</t>
  </si>
  <si>
    <t>288396</t>
  </si>
  <si>
    <t>Втулка под фланец ПЭ80 SDR 11 Д63</t>
  </si>
  <si>
    <t>0205040014</t>
  </si>
  <si>
    <t>ГУТТ</t>
  </si>
  <si>
    <t>Втулка под фланец ПЭ80 SDR 11 Д110</t>
  </si>
  <si>
    <t>0205040013</t>
  </si>
  <si>
    <t>Вентиль проходной фланцевый 15с22нж-65 РУ-40</t>
  </si>
  <si>
    <t>98000844</t>
  </si>
  <si>
    <t>Вентиль пропановый</t>
  </si>
  <si>
    <t>37430026</t>
  </si>
  <si>
    <t>вентиль д50х250</t>
  </si>
  <si>
    <t>37430005</t>
  </si>
  <si>
    <t>Вентиль бронзовый 10х20</t>
  </si>
  <si>
    <t>0205010024</t>
  </si>
  <si>
    <t>Вентиль 25*20</t>
  </si>
  <si>
    <t>87000116</t>
  </si>
  <si>
    <t>Вентиль 20х41</t>
  </si>
  <si>
    <t>07.02.13</t>
  </si>
  <si>
    <t>Вентиль 20х40</t>
  </si>
  <si>
    <t>37430003</t>
  </si>
  <si>
    <t>Вентиль 200х32  угл.</t>
  </si>
  <si>
    <t>37430015</t>
  </si>
  <si>
    <t>Вентиль 20*25</t>
  </si>
  <si>
    <t>87000332</t>
  </si>
  <si>
    <t>09.06.11</t>
  </si>
  <si>
    <t>Вентиль 15с68нж Ду25 Ру63 ГАЗ</t>
  </si>
  <si>
    <t>0205010004</t>
  </si>
  <si>
    <t>12.05.11</t>
  </si>
  <si>
    <t>Вентиль 15с65нж Ду25 Ру16 газ</t>
  </si>
  <si>
    <t>0205010007</t>
  </si>
  <si>
    <t>27.10.11</t>
  </si>
  <si>
    <t>Вентиль 15с65нж 15х16 с КОФ и крепежом</t>
  </si>
  <si>
    <t>0205010009</t>
  </si>
  <si>
    <t>03.12.14</t>
  </si>
  <si>
    <t>Вентиль 15с54бк1 Ду15 Ру160 муфт.</t>
  </si>
  <si>
    <t>0205010005</t>
  </si>
  <si>
    <t>Вентиль 15с22нж Ду25 Ру40 фл. газ</t>
  </si>
  <si>
    <t>0205010006</t>
  </si>
  <si>
    <t>Вентиль 15с22нж  80 х 40</t>
  </si>
  <si>
    <t>98000527</t>
  </si>
  <si>
    <t>29.12.11</t>
  </si>
  <si>
    <t>Вентиль 15лс68нж Ду25 Ру100 09Г2С с КОФ</t>
  </si>
  <si>
    <t>0205010010</t>
  </si>
  <si>
    <t>19.02.14</t>
  </si>
  <si>
    <t>Вентиль 15Б1П Ду25 Ру16 В-П</t>
  </si>
  <si>
    <t>0205010012</t>
  </si>
  <si>
    <t>17.01.13</t>
  </si>
  <si>
    <t>Вентиль 15Б1П Ду20 Ру16 В-П</t>
  </si>
  <si>
    <t>0205010011</t>
  </si>
  <si>
    <t>Вентиль 15Б1бкДу50</t>
  </si>
  <si>
    <t>0205010023</t>
  </si>
  <si>
    <t>Вентиль 1 1/4   32мм</t>
  </si>
  <si>
    <t>0205010022</t>
  </si>
  <si>
    <t>26.12.12</t>
  </si>
  <si>
    <t>Вентиль (клапан) 15с67бк1 У1 Ду15 Ру160</t>
  </si>
  <si>
    <t>0205010001</t>
  </si>
  <si>
    <t>Вентиль</t>
  </si>
  <si>
    <t>0205010021</t>
  </si>
  <si>
    <t>Ванна душевая</t>
  </si>
  <si>
    <t>87000308</t>
  </si>
  <si>
    <t>Болты М20х80</t>
  </si>
  <si>
    <t>16200118</t>
  </si>
  <si>
    <t>Болт М 24 х 70</t>
  </si>
  <si>
    <t>98000489</t>
  </si>
  <si>
    <t>Болт 16мм</t>
  </si>
  <si>
    <t>0208010105</t>
  </si>
  <si>
    <t>Болт  М 20 х 50</t>
  </si>
  <si>
    <t>98000488</t>
  </si>
  <si>
    <t>Башмак БКМ-114</t>
  </si>
  <si>
    <t>36600028</t>
  </si>
  <si>
    <t>Башмак БК 114.1</t>
  </si>
  <si>
    <t>1301070003</t>
  </si>
  <si>
    <t>Балка двутавровая 30Б1 б/у</t>
  </si>
  <si>
    <t>0801020080</t>
  </si>
  <si>
    <t>Металлопрокат</t>
  </si>
  <si>
    <t>Асбокартон</t>
  </si>
  <si>
    <t>0207030044</t>
  </si>
  <si>
    <t>Асбестовый шнур</t>
  </si>
  <si>
    <t>25700007</t>
  </si>
  <si>
    <t>Автоматический выключатель А3716 160А</t>
  </si>
  <si>
    <t>203582</t>
  </si>
  <si>
    <t>Автоматический выключатель А3716 100А</t>
  </si>
  <si>
    <t>312697</t>
  </si>
  <si>
    <t>Автомат.выключатель 10А</t>
  </si>
  <si>
    <t>34210114</t>
  </si>
  <si>
    <t>Автовыключатель АВ-2М4-10 630А</t>
  </si>
  <si>
    <t>18</t>
  </si>
  <si>
    <t>Номенклатурный номер</t>
  </si>
  <si>
    <t>Службы</t>
  </si>
  <si>
    <t>30.06.2025г.</t>
  </si>
  <si>
    <t xml:space="preserve">Перечень невостребованных ликвидных (НВЛ) МТР (10, 41 счет) по состоянию на </t>
  </si>
  <si>
    <t xml:space="preserve"> "____" _____________ 2025г.</t>
  </si>
  <si>
    <t>согласно технического осмотра возможно использовать в производстве</t>
  </si>
  <si>
    <t xml:space="preserve">перевсти в НВЛ </t>
  </si>
  <si>
    <t>01.02.83</t>
  </si>
  <si>
    <t>Станок универсальный С-8С</t>
  </si>
  <si>
    <t>13015 / 22136</t>
  </si>
  <si>
    <t xml:space="preserve">ФИО контактного лица </t>
  </si>
  <si>
    <t>Причина отнесения к НЛ</t>
  </si>
  <si>
    <t>Местонахождение НЛ</t>
  </si>
  <si>
    <t xml:space="preserve">Перечень неликвидных (НЛ) МТР по состоянию на </t>
  </si>
  <si>
    <t xml:space="preserve">Приложение №2 к ПОЛОЖЕНИЮ о порядке формирования и реализации </t>
  </si>
  <si>
    <t xml:space="preserve"> "____"__________________ 2025 г.</t>
  </si>
  <si>
    <t>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</si>
</sst>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#,##0.000&quot;р.&quot;"/>
    <numFmt numFmtId="166" formatCode="#,##0.00_р_."/>
    <numFmt numFmtId="167" formatCode="dd/mm/yy;@"/>
    <numFmt numFmtId="168" formatCode="0.0000"/>
    <numFmt numFmtId="169" formatCode="#,##0.00\ _₽"/>
    <numFmt numFmtId="170" formatCode="#,##0_ ;\-#,##0\ "/>
    <numFmt numFmtId="171" formatCode="#,##0.00&quot;р.&quot;"/>
    <numFmt numFmtId="173" formatCode="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i/>
      <sz val="12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  <font>
      <b/>
      <i/>
      <sz val="12"/>
      <name val="Times New Roman"/>
      <family val="1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8" fillId="0" borderId="0"/>
  </cellStyleXfs>
  <cellXfs count="472">
    <xf numFmtId="0" fontId="0" fillId="0" borderId="0" xfId="0"/>
    <xf numFmtId="0" fontId="1" fillId="0" borderId="0" xfId="0" applyFont="1" applyFill="1"/>
    <xf numFmtId="0" fontId="3" fillId="0" borderId="0" xfId="1" applyFont="1" applyFill="1"/>
    <xf numFmtId="49" fontId="1" fillId="0" borderId="0" xfId="0" applyNumberFormat="1" applyFont="1" applyFill="1"/>
    <xf numFmtId="0" fontId="0" fillId="0" borderId="0" xfId="0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/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0" fontId="5" fillId="0" borderId="1" xfId="0" applyFont="1" applyFill="1" applyBorder="1"/>
    <xf numFmtId="0" fontId="5" fillId="0" borderId="0" xfId="0" applyFont="1" applyFill="1" applyBorder="1"/>
    <xf numFmtId="0" fontId="7" fillId="0" borderId="0" xfId="0" applyFont="1" applyFill="1" applyAlignment="1"/>
    <xf numFmtId="49" fontId="7" fillId="0" borderId="0" xfId="0" applyNumberFormat="1" applyFont="1" applyFill="1" applyAlignment="1"/>
    <xf numFmtId="0" fontId="8" fillId="0" borderId="1" xfId="0" applyFont="1" applyFill="1" applyBorder="1" applyAlignment="1">
      <alignment horizontal="center"/>
    </xf>
    <xf numFmtId="9" fontId="9" fillId="0" borderId="0" xfId="0" applyNumberFormat="1" applyFont="1" applyFill="1" applyAlignment="1"/>
    <xf numFmtId="49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12" fillId="0" borderId="2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/>
    </xf>
    <xf numFmtId="9" fontId="9" fillId="0" borderId="0" xfId="0" applyNumberFormat="1" applyFont="1" applyFill="1" applyAlignment="1">
      <alignment horizontal="right"/>
    </xf>
    <xf numFmtId="49" fontId="11" fillId="0" borderId="0" xfId="0" applyNumberFormat="1" applyFont="1" applyFill="1" applyAlignment="1">
      <alignment horizontal="right"/>
    </xf>
    <xf numFmtId="0" fontId="13" fillId="0" borderId="0" xfId="0" applyFont="1" applyFill="1" applyAlignment="1"/>
    <xf numFmtId="0" fontId="5" fillId="0" borderId="0" xfId="0" applyFont="1" applyFill="1" applyAlignment="1"/>
    <xf numFmtId="0" fontId="14" fillId="0" borderId="0" xfId="0" applyFont="1" applyFill="1" applyBorder="1" applyAlignment="1"/>
    <xf numFmtId="49" fontId="13" fillId="0" borderId="0" xfId="0" applyNumberFormat="1" applyFont="1" applyFill="1" applyAlignment="1"/>
    <xf numFmtId="49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17" fillId="0" borderId="0" xfId="0" applyNumberFormat="1" applyFont="1" applyFill="1" applyAlignment="1">
      <alignment horizontal="center"/>
    </xf>
    <xf numFmtId="0" fontId="19" fillId="0" borderId="3" xfId="2" applyFont="1" applyFill="1" applyBorder="1" applyAlignment="1">
      <alignment horizontal="center" vertical="center" wrapText="1"/>
    </xf>
    <xf numFmtId="166" fontId="19" fillId="0" borderId="3" xfId="2" applyNumberFormat="1" applyFont="1" applyFill="1" applyBorder="1" applyAlignment="1">
      <alignment horizontal="center" vertical="center" wrapText="1"/>
    </xf>
    <xf numFmtId="2" fontId="19" fillId="0" borderId="3" xfId="2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/>
    </xf>
    <xf numFmtId="0" fontId="19" fillId="0" borderId="5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0" fontId="19" fillId="0" borderId="8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  <xf numFmtId="167" fontId="16" fillId="0" borderId="10" xfId="0" applyNumberFormat="1" applyFont="1" applyFill="1" applyBorder="1" applyAlignment="1">
      <alignment horizontal="center" vertical="center" wrapText="1"/>
    </xf>
    <xf numFmtId="2" fontId="16" fillId="0" borderId="10" xfId="0" applyNumberFormat="1" applyFont="1" applyFill="1" applyBorder="1" applyAlignment="1">
      <alignment horizontal="center" vertical="center" wrapText="1"/>
    </xf>
    <xf numFmtId="166" fontId="16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168" fontId="19" fillId="0" borderId="10" xfId="2" applyNumberFormat="1" applyFont="1" applyFill="1" applyBorder="1" applyAlignment="1">
      <alignment horizontal="center" vertical="center" wrapText="1"/>
    </xf>
    <xf numFmtId="2" fontId="19" fillId="0" borderId="10" xfId="2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19" fillId="0" borderId="14" xfId="2" applyFont="1" applyFill="1" applyBorder="1" applyAlignment="1">
      <alignment horizontal="center" vertical="center" wrapText="1"/>
    </xf>
    <xf numFmtId="167" fontId="16" fillId="0" borderId="14" xfId="0" applyNumberFormat="1" applyFont="1" applyFill="1" applyBorder="1" applyAlignment="1">
      <alignment horizontal="center" vertical="center" wrapText="1"/>
    </xf>
    <xf numFmtId="2" fontId="16" fillId="0" borderId="14" xfId="0" applyNumberFormat="1" applyFont="1" applyFill="1" applyBorder="1" applyAlignment="1">
      <alignment horizontal="center" vertical="center" wrapText="1"/>
    </xf>
    <xf numFmtId="166" fontId="16" fillId="0" borderId="14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68" fontId="19" fillId="0" borderId="14" xfId="2" applyNumberFormat="1" applyFont="1" applyFill="1" applyBorder="1" applyAlignment="1">
      <alignment horizontal="center" vertical="center" wrapText="1"/>
    </xf>
    <xf numFmtId="2" fontId="19" fillId="0" borderId="14" xfId="2" applyNumberFormat="1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 wrapText="1"/>
    </xf>
    <xf numFmtId="167" fontId="20" fillId="0" borderId="14" xfId="0" applyNumberFormat="1" applyFont="1" applyFill="1" applyBorder="1" applyAlignment="1">
      <alignment horizontal="center" vertical="center" wrapText="1"/>
    </xf>
    <xf numFmtId="169" fontId="16" fillId="0" borderId="14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 wrapText="1"/>
    </xf>
    <xf numFmtId="49" fontId="19" fillId="0" borderId="14" xfId="2" applyNumberFormat="1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 applyProtection="1">
      <alignment horizontal="center" vertical="center" wrapText="1"/>
    </xf>
    <xf numFmtId="49" fontId="21" fillId="0" borderId="14" xfId="0" applyNumberFormat="1" applyFont="1" applyFill="1" applyBorder="1" applyAlignment="1" applyProtection="1">
      <alignment horizontal="center" vertical="center" wrapText="1"/>
    </xf>
    <xf numFmtId="14" fontId="21" fillId="0" borderId="14" xfId="0" applyNumberFormat="1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9" fillId="0" borderId="17" xfId="2" applyFont="1" applyFill="1" applyBorder="1" applyAlignment="1">
      <alignment horizontal="center" vertical="center" wrapText="1"/>
    </xf>
    <xf numFmtId="167" fontId="16" fillId="0" borderId="17" xfId="0" applyNumberFormat="1" applyFont="1" applyFill="1" applyBorder="1" applyAlignment="1">
      <alignment horizontal="center" vertical="center" wrapText="1"/>
    </xf>
    <xf numFmtId="2" fontId="16" fillId="0" borderId="17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168" fontId="19" fillId="0" borderId="17" xfId="2" applyNumberFormat="1" applyFont="1" applyFill="1" applyBorder="1" applyAlignment="1">
      <alignment horizontal="center" vertical="center" wrapText="1"/>
    </xf>
    <xf numFmtId="2" fontId="19" fillId="0" borderId="17" xfId="2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left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2" fontId="16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2" fontId="16" fillId="0" borderId="6" xfId="2" applyNumberFormat="1" applyFont="1" applyFill="1" applyBorder="1" applyAlignment="1">
      <alignment horizontal="center" vertical="center" wrapText="1"/>
    </xf>
    <xf numFmtId="168" fontId="19" fillId="0" borderId="6" xfId="2" applyNumberFormat="1" applyFont="1" applyFill="1" applyBorder="1" applyAlignment="1">
      <alignment horizontal="center" vertical="center" wrapText="1"/>
    </xf>
    <xf numFmtId="2" fontId="19" fillId="0" borderId="6" xfId="2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2" fontId="16" fillId="0" borderId="0" xfId="2" applyNumberFormat="1" applyFont="1" applyFill="1" applyBorder="1" applyAlignment="1">
      <alignment horizontal="center" vertical="center" wrapText="1"/>
    </xf>
    <xf numFmtId="168" fontId="19" fillId="0" borderId="0" xfId="2" applyNumberFormat="1" applyFont="1" applyFill="1" applyBorder="1" applyAlignment="1">
      <alignment horizontal="center" vertical="center" wrapText="1"/>
    </xf>
    <xf numFmtId="2" fontId="19" fillId="0" borderId="0" xfId="2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14" fontId="19" fillId="0" borderId="0" xfId="2" applyNumberFormat="1" applyFont="1" applyFill="1" applyBorder="1" applyAlignment="1">
      <alignment horizontal="center" vertical="center" wrapText="1"/>
    </xf>
    <xf numFmtId="166" fontId="19" fillId="0" borderId="0" xfId="2" applyNumberFormat="1" applyFont="1" applyFill="1" applyBorder="1" applyAlignment="1">
      <alignment horizontal="center" vertical="center" wrapText="1"/>
    </xf>
    <xf numFmtId="170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vertical="center" wrapText="1"/>
    </xf>
    <xf numFmtId="0" fontId="19" fillId="0" borderId="0" xfId="2" applyNumberFormat="1" applyFont="1" applyFill="1" applyBorder="1" applyAlignment="1">
      <alignment horizontal="right" vertical="center" wrapText="1"/>
    </xf>
    <xf numFmtId="2" fontId="16" fillId="0" borderId="1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26" fillId="0" borderId="0" xfId="0" applyFont="1" applyFill="1" applyBorder="1" applyAlignment="1">
      <alignment horizontal="center" vertical="top" wrapText="1"/>
    </xf>
    <xf numFmtId="166" fontId="16" fillId="0" borderId="0" xfId="2" applyNumberFormat="1" applyFont="1" applyFill="1" applyBorder="1" applyAlignment="1">
      <alignment horizontal="center" vertical="center" wrapText="1"/>
    </xf>
    <xf numFmtId="14" fontId="16" fillId="0" borderId="0" xfId="2" applyNumberFormat="1" applyFont="1" applyFill="1" applyBorder="1" applyAlignment="1">
      <alignment horizontal="center" vertical="center" wrapText="1"/>
    </xf>
    <xf numFmtId="0" fontId="19" fillId="0" borderId="0" xfId="2" applyNumberFormat="1" applyFont="1" applyFill="1" applyBorder="1" applyAlignment="1">
      <alignment horizontal="center" vertical="center" wrapText="1"/>
    </xf>
    <xf numFmtId="0" fontId="23" fillId="0" borderId="6" xfId="2" applyFont="1" applyFill="1" applyBorder="1" applyAlignment="1">
      <alignment horizontal="left" vertical="center" wrapText="1"/>
    </xf>
    <xf numFmtId="49" fontId="16" fillId="0" borderId="19" xfId="0" applyNumberFormat="1" applyFont="1" applyFill="1" applyBorder="1" applyAlignment="1">
      <alignment horizontal="center" vertical="center" wrapText="1"/>
    </xf>
    <xf numFmtId="2" fontId="19" fillId="0" borderId="20" xfId="2" applyNumberFormat="1" applyFont="1" applyFill="1" applyBorder="1" applyAlignment="1">
      <alignment horizontal="center" vertical="center" wrapText="1"/>
    </xf>
    <xf numFmtId="168" fontId="19" fillId="0" borderId="20" xfId="2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166" fontId="16" fillId="0" borderId="20" xfId="0" applyNumberFormat="1" applyFont="1" applyFill="1" applyBorder="1" applyAlignment="1">
      <alignment horizontal="center" vertical="center" wrapText="1"/>
    </xf>
    <xf numFmtId="2" fontId="16" fillId="0" borderId="20" xfId="0" applyNumberFormat="1" applyFont="1" applyFill="1" applyBorder="1" applyAlignment="1">
      <alignment horizontal="center" vertical="center"/>
    </xf>
    <xf numFmtId="167" fontId="20" fillId="0" borderId="20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 applyProtection="1">
      <alignment horizontal="center" vertical="center"/>
    </xf>
    <xf numFmtId="167" fontId="16" fillId="0" borderId="14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center" vertical="center"/>
    </xf>
    <xf numFmtId="49" fontId="22" fillId="0" borderId="14" xfId="0" applyNumberFormat="1" applyFont="1" applyFill="1" applyBorder="1" applyAlignment="1">
      <alignment horizontal="center" vertical="center" wrapText="1"/>
    </xf>
    <xf numFmtId="49" fontId="19" fillId="0" borderId="7" xfId="2" applyNumberFormat="1" applyFont="1" applyFill="1" applyBorder="1" applyAlignment="1">
      <alignment horizontal="center" vertical="center" wrapText="1"/>
    </xf>
    <xf numFmtId="0" fontId="19" fillId="0" borderId="22" xfId="2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0" fontId="19" fillId="0" borderId="3" xfId="2" applyFont="1" applyFill="1" applyBorder="1" applyAlignment="1">
      <alignment horizontal="left" vertical="center" wrapText="1"/>
    </xf>
    <xf numFmtId="2" fontId="19" fillId="0" borderId="3" xfId="2" applyNumberFormat="1" applyFont="1" applyFill="1" applyBorder="1" applyAlignment="1">
      <alignment horizontal="left" vertical="center" wrapText="1"/>
    </xf>
    <xf numFmtId="166" fontId="16" fillId="0" borderId="3" xfId="2" applyNumberFormat="1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left" vertical="center" wrapText="1"/>
    </xf>
    <xf numFmtId="0" fontId="19" fillId="0" borderId="4" xfId="2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/>
    <xf numFmtId="0" fontId="13" fillId="0" borderId="0" xfId="0" applyFont="1" applyFill="1" applyAlignment="1">
      <alignment horizontal="center" vertical="center"/>
    </xf>
    <xf numFmtId="49" fontId="29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30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2" fillId="0" borderId="2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/>
    </xf>
    <xf numFmtId="0" fontId="16" fillId="0" borderId="0" xfId="0" applyFont="1" applyFill="1" applyAlignment="1">
      <alignment horizontal="right"/>
    </xf>
    <xf numFmtId="166" fontId="19" fillId="0" borderId="10" xfId="2" applyNumberFormat="1" applyFont="1" applyFill="1" applyBorder="1" applyAlignment="1">
      <alignment horizontal="right" vertical="center" wrapText="1"/>
    </xf>
    <xf numFmtId="166" fontId="19" fillId="0" borderId="14" xfId="2" applyNumberFormat="1" applyFont="1" applyFill="1" applyBorder="1" applyAlignment="1">
      <alignment horizontal="right" vertical="center" wrapText="1"/>
    </xf>
    <xf numFmtId="4" fontId="21" fillId="0" borderId="14" xfId="0" applyNumberFormat="1" applyFont="1" applyFill="1" applyBorder="1" applyAlignment="1" applyProtection="1">
      <alignment horizontal="right" vertical="center" wrapText="1"/>
    </xf>
    <xf numFmtId="166" fontId="19" fillId="0" borderId="17" xfId="2" applyNumberFormat="1" applyFont="1" applyFill="1" applyBorder="1" applyAlignment="1">
      <alignment horizontal="right" vertical="center" wrapText="1"/>
    </xf>
    <xf numFmtId="0" fontId="19" fillId="0" borderId="6" xfId="2" applyFont="1" applyFill="1" applyBorder="1" applyAlignment="1">
      <alignment horizontal="right" vertical="center" wrapText="1"/>
    </xf>
    <xf numFmtId="0" fontId="19" fillId="0" borderId="0" xfId="2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/>
    </xf>
    <xf numFmtId="4" fontId="16" fillId="0" borderId="10" xfId="0" applyNumberFormat="1" applyFont="1" applyFill="1" applyBorder="1" applyAlignment="1">
      <alignment horizontal="right" vertical="center" wrapText="1"/>
    </xf>
    <xf numFmtId="4" fontId="16" fillId="0" borderId="14" xfId="0" applyNumberFormat="1" applyFont="1" applyFill="1" applyBorder="1" applyAlignment="1">
      <alignment horizontal="right" vertical="center" wrapText="1"/>
    </xf>
    <xf numFmtId="4" fontId="24" fillId="0" borderId="6" xfId="0" applyNumberFormat="1" applyFont="1" applyFill="1" applyBorder="1" applyAlignment="1">
      <alignment horizontal="right" vertical="center"/>
    </xf>
    <xf numFmtId="4" fontId="24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/>
    <xf numFmtId="0" fontId="7" fillId="0" borderId="0" xfId="0" applyNumberFormat="1" applyFont="1" applyFill="1" applyAlignment="1"/>
    <xf numFmtId="0" fontId="0" fillId="0" borderId="1" xfId="0" applyNumberFormat="1" applyFill="1" applyBorder="1"/>
    <xf numFmtId="0" fontId="0" fillId="0" borderId="0" xfId="0" applyNumberFormat="1" applyFill="1"/>
    <xf numFmtId="0" fontId="16" fillId="0" borderId="0" xfId="0" applyNumberFormat="1" applyFont="1" applyFill="1" applyAlignment="1">
      <alignment horizontal="center"/>
    </xf>
    <xf numFmtId="0" fontId="19" fillId="0" borderId="3" xfId="2" applyNumberFormat="1" applyFont="1" applyFill="1" applyBorder="1" applyAlignment="1">
      <alignment horizontal="center" vertical="center" wrapText="1"/>
    </xf>
    <xf numFmtId="0" fontId="19" fillId="0" borderId="10" xfId="2" applyNumberFormat="1" applyFont="1" applyFill="1" applyBorder="1" applyAlignment="1">
      <alignment horizontal="center" vertical="center" wrapText="1"/>
    </xf>
    <xf numFmtId="0" fontId="19" fillId="0" borderId="14" xfId="2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/>
    </xf>
    <xf numFmtId="0" fontId="19" fillId="0" borderId="17" xfId="2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vertical="center"/>
    </xf>
    <xf numFmtId="0" fontId="19" fillId="0" borderId="0" xfId="2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9" fillId="0" borderId="10" xfId="2" applyFont="1" applyFill="1" applyBorder="1" applyAlignment="1">
      <alignment horizontal="left" vertical="center" wrapText="1"/>
    </xf>
    <xf numFmtId="0" fontId="19" fillId="0" borderId="14" xfId="2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21" fillId="0" borderId="14" xfId="0" applyNumberFormat="1" applyFont="1" applyFill="1" applyBorder="1" applyAlignment="1" applyProtection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0" fontId="19" fillId="0" borderId="17" xfId="2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19" fillId="0" borderId="9" xfId="2" applyFont="1" applyFill="1" applyBorder="1" applyAlignment="1">
      <alignment horizontal="left" vertical="center" wrapText="1"/>
    </xf>
    <xf numFmtId="0" fontId="19" fillId="0" borderId="13" xfId="2" applyFont="1" applyFill="1" applyBorder="1" applyAlignment="1">
      <alignment horizontal="left" vertical="center" wrapText="1"/>
    </xf>
    <xf numFmtId="49" fontId="22" fillId="0" borderId="13" xfId="0" applyNumberFormat="1" applyFont="1" applyFill="1" applyBorder="1" applyAlignment="1">
      <alignment horizontal="left" vertical="center" wrapText="1"/>
    </xf>
    <xf numFmtId="0" fontId="19" fillId="0" borderId="16" xfId="2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9" fillId="0" borderId="21" xfId="2" applyFont="1" applyFill="1" applyBorder="1" applyAlignment="1">
      <alignment horizontal="left" vertical="center" wrapText="1"/>
    </xf>
    <xf numFmtId="4" fontId="16" fillId="0" borderId="3" xfId="2" applyNumberFormat="1" applyFont="1" applyFill="1" applyBorder="1" applyAlignment="1">
      <alignment horizontal="center" vertical="center" wrapText="1"/>
    </xf>
    <xf numFmtId="4" fontId="19" fillId="0" borderId="3" xfId="2" applyNumberFormat="1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right" vertical="top" wrapText="1"/>
    </xf>
    <xf numFmtId="4" fontId="19" fillId="0" borderId="0" xfId="2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4" fontId="12" fillId="0" borderId="2" xfId="0" applyNumberFormat="1" applyFont="1" applyFill="1" applyBorder="1" applyAlignment="1">
      <alignment horizontal="right" vertical="top"/>
    </xf>
    <xf numFmtId="4" fontId="14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Alignment="1">
      <alignment horizontal="right"/>
    </xf>
    <xf numFmtId="4" fontId="19" fillId="0" borderId="3" xfId="2" applyNumberFormat="1" applyFont="1" applyFill="1" applyBorder="1" applyAlignment="1">
      <alignment horizontal="right" vertical="center" wrapText="1"/>
    </xf>
    <xf numFmtId="4" fontId="19" fillId="0" borderId="14" xfId="2" applyNumberFormat="1" applyFont="1" applyFill="1" applyBorder="1" applyAlignment="1">
      <alignment horizontal="right" vertical="center" wrapText="1"/>
    </xf>
    <xf numFmtId="4" fontId="19" fillId="0" borderId="20" xfId="2" applyNumberFormat="1" applyFont="1" applyFill="1" applyBorder="1" applyAlignment="1">
      <alignment horizontal="right" vertical="center" wrapText="1"/>
    </xf>
    <xf numFmtId="4" fontId="19" fillId="0" borderId="6" xfId="2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Alignment="1">
      <alignment horizontal="right"/>
    </xf>
    <xf numFmtId="4" fontId="16" fillId="0" borderId="14" xfId="0" applyNumberFormat="1" applyFont="1" applyFill="1" applyBorder="1" applyAlignment="1">
      <alignment horizontal="right" vertical="center"/>
    </xf>
    <xf numFmtId="0" fontId="16" fillId="0" borderId="2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14" fontId="16" fillId="0" borderId="0" xfId="2" applyNumberFormat="1" applyFont="1" applyFill="1" applyBorder="1" applyAlignment="1">
      <alignment vertical="center" wrapText="1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left"/>
    </xf>
    <xf numFmtId="165" fontId="16" fillId="0" borderId="0" xfId="2" applyNumberFormat="1" applyFont="1" applyFill="1" applyBorder="1" applyAlignment="1">
      <alignment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left" vertical="center"/>
    </xf>
    <xf numFmtId="0" fontId="31" fillId="0" borderId="0" xfId="2" applyFont="1" applyFill="1" applyBorder="1" applyAlignment="1">
      <alignment horizontal="left" vertical="center"/>
    </xf>
    <xf numFmtId="0" fontId="31" fillId="0" borderId="0" xfId="2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/>
    <xf numFmtId="0" fontId="24" fillId="0" borderId="0" xfId="2" applyFont="1" applyFill="1" applyBorder="1" applyAlignment="1">
      <alignment horizontal="center" vertical="center"/>
    </xf>
    <xf numFmtId="0" fontId="16" fillId="0" borderId="0" xfId="2" applyNumberFormat="1" applyFont="1" applyFill="1" applyBorder="1" applyAlignment="1">
      <alignment horizontal="right" vertical="center" wrapText="1"/>
    </xf>
    <xf numFmtId="171" fontId="16" fillId="0" borderId="0" xfId="2" applyNumberFormat="1" applyFont="1" applyFill="1" applyBorder="1" applyAlignment="1">
      <alignment horizontal="right" vertical="center" wrapText="1"/>
    </xf>
    <xf numFmtId="0" fontId="32" fillId="0" borderId="0" xfId="2" applyFont="1" applyFill="1" applyBorder="1" applyAlignment="1">
      <alignment vertical="center"/>
    </xf>
    <xf numFmtId="49" fontId="16" fillId="0" borderId="4" xfId="0" applyNumberFormat="1" applyFont="1" applyFill="1" applyBorder="1" applyAlignment="1">
      <alignment vertical="center" wrapText="1"/>
    </xf>
    <xf numFmtId="2" fontId="16" fillId="0" borderId="23" xfId="2" applyNumberFormat="1" applyFont="1" applyFill="1" applyBorder="1" applyAlignment="1">
      <alignment vertical="center" wrapText="1"/>
    </xf>
    <xf numFmtId="168" fontId="16" fillId="0" borderId="23" xfId="2" applyNumberFormat="1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166" fontId="16" fillId="0" borderId="23" xfId="0" applyNumberFormat="1" applyFont="1" applyFill="1" applyBorder="1" applyAlignment="1">
      <alignment vertical="center" wrapText="1"/>
    </xf>
    <xf numFmtId="4" fontId="24" fillId="0" borderId="23" xfId="0" applyNumberFormat="1" applyFont="1" applyFill="1" applyBorder="1" applyAlignment="1">
      <alignment vertical="center"/>
    </xf>
    <xf numFmtId="2" fontId="16" fillId="0" borderId="23" xfId="0" applyNumberFormat="1" applyFont="1" applyFill="1" applyBorder="1" applyAlignment="1">
      <alignment vertical="center"/>
    </xf>
    <xf numFmtId="0" fontId="16" fillId="0" borderId="23" xfId="2" applyFont="1" applyFill="1" applyBorder="1" applyAlignment="1">
      <alignment vertical="center" wrapText="1"/>
    </xf>
    <xf numFmtId="49" fontId="16" fillId="0" borderId="23" xfId="0" applyNumberFormat="1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center" vertical="center" wrapText="1"/>
    </xf>
    <xf numFmtId="0" fontId="16" fillId="0" borderId="22" xfId="2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 wrapText="1"/>
    </xf>
    <xf numFmtId="166" fontId="16" fillId="0" borderId="20" xfId="0" applyNumberFormat="1" applyFont="1" applyFill="1" applyBorder="1" applyAlignment="1">
      <alignment vertical="center" wrapText="1"/>
    </xf>
    <xf numFmtId="4" fontId="16" fillId="0" borderId="14" xfId="0" applyNumberFormat="1" applyFont="1" applyFill="1" applyBorder="1" applyAlignment="1">
      <alignment vertical="center"/>
    </xf>
    <xf numFmtId="2" fontId="16" fillId="0" borderId="20" xfId="0" applyNumberFormat="1" applyFont="1" applyFill="1" applyBorder="1" applyAlignment="1">
      <alignment vertical="center"/>
    </xf>
    <xf numFmtId="4" fontId="16" fillId="0" borderId="20" xfId="2" applyNumberFormat="1" applyFont="1" applyFill="1" applyBorder="1" applyAlignment="1">
      <alignment vertical="center" wrapText="1"/>
    </xf>
    <xf numFmtId="14" fontId="16" fillId="0" borderId="20" xfId="2" applyNumberFormat="1" applyFont="1" applyFill="1" applyBorder="1" applyAlignment="1">
      <alignment horizontal="left" vertical="center" wrapText="1"/>
    </xf>
    <xf numFmtId="0" fontId="16" fillId="0" borderId="20" xfId="2" applyFont="1" applyFill="1" applyBorder="1" applyAlignment="1">
      <alignment horizontal="left" vertical="center" wrapText="1"/>
    </xf>
    <xf numFmtId="49" fontId="16" fillId="0" borderId="20" xfId="2" applyNumberFormat="1" applyFont="1" applyFill="1" applyBorder="1" applyAlignment="1">
      <alignment horizontal="center" vertical="center" wrapText="1"/>
    </xf>
    <xf numFmtId="0" fontId="16" fillId="0" borderId="20" xfId="2" applyFont="1" applyFill="1" applyBorder="1" applyAlignment="1">
      <alignment horizontal="center" vertical="center" wrapText="1"/>
    </xf>
    <xf numFmtId="49" fontId="16" fillId="0" borderId="21" xfId="2" applyNumberFormat="1" applyFont="1" applyFill="1" applyBorder="1" applyAlignment="1">
      <alignment horizontal="left" vertical="center" wrapText="1"/>
    </xf>
    <xf numFmtId="0" fontId="16" fillId="0" borderId="24" xfId="2" applyFont="1" applyFill="1" applyBorder="1" applyAlignment="1">
      <alignment vertical="center" wrapText="1"/>
    </xf>
    <xf numFmtId="0" fontId="16" fillId="0" borderId="12" xfId="2" applyFont="1" applyFill="1" applyBorder="1" applyAlignment="1">
      <alignment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vertical="center" wrapText="1"/>
    </xf>
    <xf numFmtId="168" fontId="16" fillId="0" borderId="14" xfId="2" applyNumberFormat="1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166" fontId="16" fillId="0" borderId="14" xfId="0" applyNumberFormat="1" applyFont="1" applyFill="1" applyBorder="1" applyAlignment="1">
      <alignment vertical="center" wrapText="1"/>
    </xf>
    <xf numFmtId="2" fontId="16" fillId="0" borderId="14" xfId="0" applyNumberFormat="1" applyFont="1" applyFill="1" applyBorder="1" applyAlignment="1">
      <alignment vertical="center"/>
    </xf>
    <xf numFmtId="4" fontId="16" fillId="0" borderId="14" xfId="2" applyNumberFormat="1" applyFont="1" applyFill="1" applyBorder="1" applyAlignment="1">
      <alignment vertical="center" wrapText="1"/>
    </xf>
    <xf numFmtId="0" fontId="16" fillId="0" borderId="14" xfId="0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 wrapText="1"/>
    </xf>
    <xf numFmtId="0" fontId="16" fillId="0" borderId="13" xfId="2" applyFont="1" applyFill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/>
    </xf>
    <xf numFmtId="49" fontId="16" fillId="0" borderId="14" xfId="2" applyNumberFormat="1" applyFont="1" applyFill="1" applyBorder="1" applyAlignment="1">
      <alignment vertical="center" wrapText="1"/>
    </xf>
    <xf numFmtId="167" fontId="16" fillId="0" borderId="14" xfId="0" applyNumberFormat="1" applyFont="1" applyFill="1" applyBorder="1" applyAlignment="1">
      <alignment horizontal="left" vertical="center" wrapText="1"/>
    </xf>
    <xf numFmtId="0" fontId="16" fillId="0" borderId="14" xfId="2" applyFont="1" applyFill="1" applyBorder="1" applyAlignment="1">
      <alignment vertical="center" wrapText="1"/>
    </xf>
    <xf numFmtId="2" fontId="16" fillId="0" borderId="14" xfId="0" applyNumberFormat="1" applyFont="1" applyFill="1" applyBorder="1" applyAlignment="1">
      <alignment horizontal="left" vertical="center"/>
    </xf>
    <xf numFmtId="14" fontId="16" fillId="0" borderId="14" xfId="0" applyNumberFormat="1" applyFont="1" applyFill="1" applyBorder="1" applyAlignment="1">
      <alignment horizontal="left" vertical="center"/>
    </xf>
    <xf numFmtId="14" fontId="16" fillId="0" borderId="14" xfId="0" applyNumberFormat="1" applyFont="1" applyFill="1" applyBorder="1" applyAlignment="1">
      <alignment horizontal="left" vertical="center" wrapText="1"/>
    </xf>
    <xf numFmtId="168" fontId="20" fillId="0" borderId="14" xfId="2" applyNumberFormat="1" applyFont="1" applyFill="1" applyBorder="1" applyAlignment="1">
      <alignment vertical="center" wrapText="1"/>
    </xf>
    <xf numFmtId="2" fontId="16" fillId="0" borderId="14" xfId="2" applyNumberFormat="1" applyFont="1" applyFill="1" applyBorder="1" applyAlignment="1">
      <alignment vertical="center" wrapText="1"/>
    </xf>
    <xf numFmtId="4" fontId="20" fillId="0" borderId="14" xfId="2" applyNumberFormat="1" applyFont="1" applyFill="1" applyBorder="1" applyAlignment="1">
      <alignment vertical="center" wrapText="1"/>
    </xf>
    <xf numFmtId="49" fontId="16" fillId="0" borderId="14" xfId="0" applyNumberFormat="1" applyFont="1" applyFill="1" applyBorder="1" applyAlignment="1">
      <alignment horizontal="center" vertical="center"/>
    </xf>
    <xf numFmtId="167" fontId="16" fillId="0" borderId="14" xfId="0" applyNumberFormat="1" applyFont="1" applyFill="1" applyBorder="1" applyAlignment="1">
      <alignment horizontal="left" vertical="center"/>
    </xf>
    <xf numFmtId="49" fontId="16" fillId="0" borderId="25" xfId="0" applyNumberFormat="1" applyFont="1" applyFill="1" applyBorder="1" applyAlignment="1">
      <alignment horizontal="center" vertical="center" wrapText="1"/>
    </xf>
    <xf numFmtId="2" fontId="19" fillId="0" borderId="26" xfId="2" applyNumberFormat="1" applyFont="1" applyFill="1" applyBorder="1" applyAlignment="1">
      <alignment horizontal="center" vertical="center" wrapText="1"/>
    </xf>
    <xf numFmtId="168" fontId="16" fillId="0" borderId="26" xfId="2" applyNumberFormat="1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166" fontId="16" fillId="0" borderId="26" xfId="0" applyNumberFormat="1" applyFont="1" applyFill="1" applyBorder="1" applyAlignment="1">
      <alignment vertical="center" wrapText="1"/>
    </xf>
    <xf numFmtId="4" fontId="16" fillId="0" borderId="26" xfId="0" applyNumberFormat="1" applyFont="1" applyFill="1" applyBorder="1" applyAlignment="1">
      <alignment vertical="center"/>
    </xf>
    <xf numFmtId="2" fontId="16" fillId="0" borderId="26" xfId="0" applyNumberFormat="1" applyFont="1" applyFill="1" applyBorder="1" applyAlignment="1">
      <alignment vertical="center"/>
    </xf>
    <xf numFmtId="4" fontId="16" fillId="0" borderId="26" xfId="2" applyNumberFormat="1" applyFont="1" applyFill="1" applyBorder="1" applyAlignment="1">
      <alignment vertical="center" wrapText="1"/>
    </xf>
    <xf numFmtId="167" fontId="16" fillId="0" borderId="26" xfId="0" applyNumberFormat="1" applyFont="1" applyFill="1" applyBorder="1" applyAlignment="1">
      <alignment horizontal="left" vertical="center" wrapText="1"/>
    </xf>
    <xf numFmtId="0" fontId="16" fillId="0" borderId="26" xfId="2" applyFont="1" applyFill="1" applyBorder="1" applyAlignment="1">
      <alignment horizontal="left" vertical="center" wrapText="1"/>
    </xf>
    <xf numFmtId="0" fontId="16" fillId="0" borderId="26" xfId="2" applyFont="1" applyFill="1" applyBorder="1" applyAlignment="1">
      <alignment vertical="center" wrapText="1"/>
    </xf>
    <xf numFmtId="0" fontId="16" fillId="0" borderId="26" xfId="2" applyFont="1" applyFill="1" applyBorder="1" applyAlignment="1">
      <alignment horizontal="center" vertical="center" wrapText="1"/>
    </xf>
    <xf numFmtId="0" fontId="16" fillId="0" borderId="27" xfId="2" applyFont="1" applyFill="1" applyBorder="1" applyAlignment="1">
      <alignment vertical="center" wrapText="1"/>
    </xf>
    <xf numFmtId="0" fontId="16" fillId="0" borderId="28" xfId="2" applyFont="1" applyFill="1" applyBorder="1" applyAlignment="1">
      <alignment vertical="center" wrapText="1"/>
    </xf>
    <xf numFmtId="49" fontId="16" fillId="0" borderId="29" xfId="2" applyNumberFormat="1" applyFont="1" applyFill="1" applyBorder="1" applyAlignment="1">
      <alignment horizontal="center" vertical="center" wrapText="1"/>
    </xf>
    <xf numFmtId="0" fontId="16" fillId="0" borderId="29" xfId="2" applyFont="1" applyFill="1" applyBorder="1" applyAlignment="1">
      <alignment horizontal="center" vertical="center" wrapText="1"/>
    </xf>
    <xf numFmtId="49" fontId="16" fillId="0" borderId="29" xfId="0" applyNumberFormat="1" applyFont="1" applyFill="1" applyBorder="1" applyAlignment="1">
      <alignment horizontal="center" vertical="center" wrapText="1"/>
    </xf>
    <xf numFmtId="0" fontId="16" fillId="0" borderId="30" xfId="2" applyFont="1" applyFill="1" applyBorder="1" applyAlignment="1">
      <alignment horizontal="center" vertical="center" wrapText="1"/>
    </xf>
    <xf numFmtId="2" fontId="16" fillId="0" borderId="29" xfId="2" applyNumberFormat="1" applyFont="1" applyFill="1" applyBorder="1" applyAlignment="1">
      <alignment horizontal="center" vertical="center" wrapText="1"/>
    </xf>
    <xf numFmtId="166" fontId="16" fillId="0" borderId="29" xfId="2" applyNumberFormat="1" applyFont="1" applyFill="1" applyBorder="1" applyAlignment="1">
      <alignment horizontal="center" vertical="center" wrapText="1"/>
    </xf>
    <xf numFmtId="165" fontId="16" fillId="0" borderId="29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33" fillId="0" borderId="0" xfId="0" applyNumberFormat="1" applyFont="1" applyFill="1" applyBorder="1" applyAlignment="1" applyProtection="1">
      <alignment vertical="top"/>
    </xf>
    <xf numFmtId="0" fontId="14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top"/>
    </xf>
    <xf numFmtId="9" fontId="9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Alignment="1"/>
    <xf numFmtId="0" fontId="34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top" wrapText="1"/>
    </xf>
    <xf numFmtId="0" fontId="35" fillId="0" borderId="0" xfId="0" applyFont="1" applyFill="1" applyAlignment="1"/>
    <xf numFmtId="0" fontId="36" fillId="0" borderId="0" xfId="0" applyFont="1" applyFill="1" applyBorder="1"/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/>
    </xf>
    <xf numFmtId="0" fontId="37" fillId="0" borderId="0" xfId="0" applyFont="1" applyFill="1"/>
    <xf numFmtId="49" fontId="38" fillId="0" borderId="0" xfId="0" applyNumberFormat="1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16" fillId="0" borderId="29" xfId="2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center" vertical="top"/>
    </xf>
    <xf numFmtId="0" fontId="16" fillId="0" borderId="26" xfId="2" applyNumberFormat="1" applyFont="1" applyFill="1" applyBorder="1" applyAlignment="1">
      <alignment horizontal="center" vertical="center" wrapText="1"/>
    </xf>
    <xf numFmtId="0" fontId="16" fillId="0" borderId="14" xfId="2" applyNumberFormat="1" applyFont="1" applyFill="1" applyBorder="1" applyAlignment="1">
      <alignment horizontal="center" vertical="center" wrapText="1"/>
    </xf>
    <xf numFmtId="0" fontId="27" fillId="0" borderId="14" xfId="2" applyNumberFormat="1" applyFont="1" applyFill="1" applyBorder="1" applyAlignment="1">
      <alignment horizontal="center" vertical="center" wrapText="1"/>
    </xf>
    <xf numFmtId="0" fontId="16" fillId="0" borderId="20" xfId="0" applyNumberFormat="1" applyFont="1" applyFill="1" applyBorder="1" applyAlignment="1">
      <alignment horizontal="center" vertical="center"/>
    </xf>
    <xf numFmtId="0" fontId="16" fillId="0" borderId="23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39" fillId="0" borderId="0" xfId="1" applyFont="1" applyFill="1"/>
    <xf numFmtId="0" fontId="39" fillId="0" borderId="0" xfId="1" applyFont="1" applyFill="1" applyAlignment="1">
      <alignment horizontal="center"/>
    </xf>
    <xf numFmtId="168" fontId="39" fillId="0" borderId="0" xfId="1" applyNumberFormat="1" applyFont="1" applyFill="1" applyAlignment="1">
      <alignment horizontal="center"/>
    </xf>
    <xf numFmtId="0" fontId="39" fillId="0" borderId="0" xfId="1" applyFont="1" applyFill="1" applyAlignment="1"/>
    <xf numFmtId="0" fontId="39" fillId="0" borderId="0" xfId="1" applyFont="1" applyFill="1" applyAlignment="1">
      <alignment horizontal="left"/>
    </xf>
    <xf numFmtId="173" fontId="39" fillId="0" borderId="0" xfId="1" applyNumberFormat="1" applyFont="1" applyFill="1" applyAlignment="1">
      <alignment horizontal="center"/>
    </xf>
    <xf numFmtId="0" fontId="40" fillId="0" borderId="0" xfId="1" applyFont="1" applyFill="1"/>
    <xf numFmtId="0" fontId="40" fillId="0" borderId="0" xfId="1" applyFont="1" applyFill="1" applyBorder="1" applyAlignment="1">
      <alignment horizontal="center" wrapText="1"/>
    </xf>
    <xf numFmtId="0" fontId="40" fillId="0" borderId="0" xfId="1" applyFont="1" applyFill="1" applyBorder="1" applyAlignment="1">
      <alignment horizontal="center"/>
    </xf>
    <xf numFmtId="2" fontId="40" fillId="0" borderId="0" xfId="1" applyNumberFormat="1" applyFont="1" applyFill="1" applyBorder="1" applyAlignment="1">
      <alignment horizontal="center"/>
    </xf>
    <xf numFmtId="170" fontId="40" fillId="0" borderId="0" xfId="1" applyNumberFormat="1" applyFont="1" applyFill="1" applyBorder="1" applyAlignment="1">
      <alignment horizontal="center" vertical="center"/>
    </xf>
    <xf numFmtId="166" fontId="40" fillId="0" borderId="0" xfId="2" applyNumberFormat="1" applyFont="1" applyFill="1" applyBorder="1" applyAlignment="1">
      <alignment horizontal="center" vertical="center" wrapText="1"/>
    </xf>
    <xf numFmtId="14" fontId="40" fillId="0" borderId="0" xfId="2" applyNumberFormat="1" applyFont="1" applyFill="1" applyBorder="1" applyAlignment="1">
      <alignment horizontal="center" vertical="center" wrapText="1"/>
    </xf>
    <xf numFmtId="165" fontId="40" fillId="0" borderId="0" xfId="2" applyNumberFormat="1" applyFont="1" applyFill="1" applyBorder="1" applyAlignment="1">
      <alignment horizontal="center" vertical="center" wrapText="1"/>
    </xf>
    <xf numFmtId="49" fontId="40" fillId="0" borderId="0" xfId="2" applyNumberFormat="1" applyFont="1" applyFill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center" vertical="center" wrapText="1"/>
    </xf>
    <xf numFmtId="0" fontId="40" fillId="0" borderId="0" xfId="2" applyFont="1" applyFill="1" applyBorder="1" applyAlignment="1">
      <alignment vertical="center" wrapText="1"/>
    </xf>
    <xf numFmtId="0" fontId="40" fillId="0" borderId="0" xfId="2" applyFont="1" applyFill="1" applyBorder="1" applyAlignment="1">
      <alignment horizontal="left" vertical="center" wrapText="1"/>
    </xf>
    <xf numFmtId="0" fontId="40" fillId="0" borderId="0" xfId="1" applyFont="1" applyFill="1" applyAlignment="1">
      <alignment horizontal="center"/>
    </xf>
    <xf numFmtId="0" fontId="16" fillId="0" borderId="0" xfId="1" applyFont="1" applyFill="1"/>
    <xf numFmtId="0" fontId="16" fillId="0" borderId="0" xfId="1" applyFont="1" applyFill="1" applyBorder="1" applyAlignment="1">
      <alignment horizontal="center" wrapText="1"/>
    </xf>
    <xf numFmtId="0" fontId="16" fillId="0" borderId="0" xfId="1" applyFont="1" applyFill="1" applyBorder="1" applyAlignment="1">
      <alignment horizontal="center"/>
    </xf>
    <xf numFmtId="2" fontId="16" fillId="0" borderId="0" xfId="1" applyNumberFormat="1" applyFont="1" applyFill="1" applyBorder="1" applyAlignment="1">
      <alignment horizontal="center"/>
    </xf>
    <xf numFmtId="170" fontId="16" fillId="0" borderId="0" xfId="1" applyNumberFormat="1" applyFont="1" applyFill="1" applyBorder="1" applyAlignment="1">
      <alignment horizontal="center" vertical="center"/>
    </xf>
    <xf numFmtId="49" fontId="16" fillId="0" borderId="0" xfId="2" applyNumberFormat="1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vertical="center" wrapText="1"/>
    </xf>
    <xf numFmtId="0" fontId="16" fillId="0" borderId="0" xfId="1" applyFont="1" applyFill="1" applyAlignment="1">
      <alignment horizontal="center"/>
    </xf>
    <xf numFmtId="0" fontId="24" fillId="0" borderId="0" xfId="1" applyFont="1" applyFill="1"/>
    <xf numFmtId="0" fontId="24" fillId="0" borderId="0" xfId="1" applyFont="1" applyFill="1" applyBorder="1" applyAlignment="1">
      <alignment horizontal="center" wrapText="1"/>
    </xf>
    <xf numFmtId="0" fontId="24" fillId="0" borderId="0" xfId="1" applyFont="1" applyFill="1" applyBorder="1" applyAlignment="1">
      <alignment horizontal="center"/>
    </xf>
    <xf numFmtId="2" fontId="24" fillId="0" borderId="0" xfId="1" applyNumberFormat="1" applyFont="1" applyFill="1" applyBorder="1" applyAlignment="1">
      <alignment horizontal="center"/>
    </xf>
    <xf numFmtId="170" fontId="24" fillId="0" borderId="0" xfId="1" applyNumberFormat="1" applyFont="1" applyFill="1" applyBorder="1" applyAlignment="1">
      <alignment horizontal="center" vertical="center"/>
    </xf>
    <xf numFmtId="166" fontId="24" fillId="0" borderId="0" xfId="2" applyNumberFormat="1" applyFont="1" applyFill="1" applyBorder="1" applyAlignment="1">
      <alignment horizontal="center" vertical="center" wrapText="1"/>
    </xf>
    <xf numFmtId="14" fontId="24" fillId="0" borderId="0" xfId="2" applyNumberFormat="1" applyFont="1" applyFill="1" applyBorder="1" applyAlignment="1">
      <alignment horizontal="center" vertical="center" wrapText="1"/>
    </xf>
    <xf numFmtId="4" fontId="24" fillId="0" borderId="0" xfId="2" applyNumberFormat="1" applyFont="1" applyFill="1" applyBorder="1" applyAlignment="1">
      <alignment horizontal="right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7" xfId="1" applyFont="1" applyFill="1" applyBorder="1" applyAlignment="1">
      <alignment horizontal="center" wrapText="1"/>
    </xf>
    <xf numFmtId="0" fontId="24" fillId="0" borderId="6" xfId="1" applyFont="1" applyFill="1" applyBorder="1" applyAlignment="1">
      <alignment horizontal="center"/>
    </xf>
    <xf numFmtId="2" fontId="24" fillId="0" borderId="6" xfId="1" applyNumberFormat="1" applyFont="1" applyFill="1" applyBorder="1" applyAlignment="1">
      <alignment horizontal="center"/>
    </xf>
    <xf numFmtId="170" fontId="24" fillId="0" borderId="6" xfId="1" applyNumberFormat="1" applyFont="1" applyFill="1" applyBorder="1" applyAlignment="1">
      <alignment horizontal="center" vertical="center"/>
    </xf>
    <xf numFmtId="166" fontId="24" fillId="0" borderId="6" xfId="2" applyNumberFormat="1" applyFont="1" applyFill="1" applyBorder="1" applyAlignment="1">
      <alignment horizontal="center" vertical="center" wrapText="1"/>
    </xf>
    <xf numFmtId="14" fontId="24" fillId="0" borderId="6" xfId="2" applyNumberFormat="1" applyFont="1" applyFill="1" applyBorder="1" applyAlignment="1">
      <alignment horizontal="center" vertical="center" wrapText="1"/>
    </xf>
    <xf numFmtId="4" fontId="24" fillId="0" borderId="6" xfId="2" applyNumberFormat="1" applyFont="1" applyFill="1" applyBorder="1" applyAlignment="1">
      <alignment horizontal="right" vertical="center" wrapText="1"/>
    </xf>
    <xf numFmtId="49" fontId="24" fillId="0" borderId="6" xfId="2" applyNumberFormat="1" applyFont="1" applyFill="1" applyBorder="1" applyAlignment="1">
      <alignment horizontal="center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6" xfId="2" applyFont="1" applyFill="1" applyBorder="1" applyAlignment="1">
      <alignment vertical="center" wrapText="1"/>
    </xf>
    <xf numFmtId="0" fontId="24" fillId="0" borderId="6" xfId="2" applyFont="1" applyFill="1" applyBorder="1" applyAlignment="1">
      <alignment horizontal="left" vertical="center" wrapText="1"/>
    </xf>
    <xf numFmtId="0" fontId="24" fillId="0" borderId="5" xfId="1" applyFont="1" applyFill="1" applyBorder="1" applyAlignment="1">
      <alignment horizontal="center"/>
    </xf>
    <xf numFmtId="0" fontId="16" fillId="0" borderId="0" xfId="1" applyFont="1" applyFill="1" applyAlignment="1">
      <alignment vertical="center"/>
    </xf>
    <xf numFmtId="49" fontId="16" fillId="0" borderId="11" xfId="1" applyNumberFormat="1" applyFont="1" applyFill="1" applyBorder="1" applyAlignment="1">
      <alignment horizontal="center" vertical="center" wrapText="1"/>
    </xf>
    <xf numFmtId="168" fontId="16" fillId="0" borderId="10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1" applyFont="1" applyFill="1" applyBorder="1" applyAlignment="1">
      <alignment horizontal="center" vertical="center" wrapText="1"/>
    </xf>
    <xf numFmtId="166" fontId="16" fillId="0" borderId="10" xfId="1" applyNumberFormat="1" applyFont="1" applyFill="1" applyBorder="1" applyAlignment="1">
      <alignment vertical="center" wrapText="1"/>
    </xf>
    <xf numFmtId="4" fontId="16" fillId="0" borderId="10" xfId="1" applyNumberFormat="1" applyFont="1" applyFill="1" applyBorder="1" applyAlignment="1" applyProtection="1">
      <alignment vertical="center"/>
      <protection locked="0"/>
    </xf>
    <xf numFmtId="2" fontId="16" fillId="0" borderId="10" xfId="1" applyNumberFormat="1" applyFont="1" applyFill="1" applyBorder="1" applyAlignment="1">
      <alignment horizontal="center" vertical="center"/>
    </xf>
    <xf numFmtId="4" fontId="16" fillId="0" borderId="10" xfId="2" applyNumberFormat="1" applyFont="1" applyFill="1" applyBorder="1" applyAlignment="1">
      <alignment horizontal="center" vertical="center" wrapText="1"/>
    </xf>
    <xf numFmtId="167" fontId="26" fillId="0" borderId="10" xfId="1" applyNumberFormat="1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vertical="center" wrapText="1"/>
    </xf>
    <xf numFmtId="49" fontId="16" fillId="0" borderId="10" xfId="2" applyNumberFormat="1" applyFont="1" applyFill="1" applyBorder="1" applyAlignment="1">
      <alignment horizontal="center" vertical="center" wrapText="1"/>
    </xf>
    <xf numFmtId="0" fontId="16" fillId="0" borderId="31" xfId="2" applyFont="1" applyFill="1" applyBorder="1" applyAlignment="1">
      <alignment horizontal="left" vertical="center" wrapText="1"/>
    </xf>
    <xf numFmtId="0" fontId="16" fillId="0" borderId="32" xfId="2" applyFont="1" applyFill="1" applyBorder="1" applyAlignment="1" applyProtection="1">
      <alignment horizontal="center" vertical="center" wrapText="1"/>
      <protection locked="0"/>
    </xf>
    <xf numFmtId="0" fontId="16" fillId="0" borderId="29" xfId="2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center" vertical="center" wrapText="1"/>
    </xf>
    <xf numFmtId="2" fontId="16" fillId="0" borderId="3" xfId="2" applyNumberFormat="1" applyFont="1" applyFill="1" applyBorder="1" applyAlignment="1">
      <alignment horizontal="center" vertical="center" wrapText="1"/>
    </xf>
    <xf numFmtId="166" fontId="16" fillId="0" borderId="3" xfId="2" applyNumberFormat="1" applyFont="1" applyFill="1" applyBorder="1" applyAlignment="1">
      <alignment horizontal="center" vertical="center" wrapText="1"/>
    </xf>
    <xf numFmtId="165" fontId="16" fillId="0" borderId="3" xfId="2" applyNumberFormat="1" applyFont="1" applyFill="1" applyBorder="1" applyAlignment="1">
      <alignment horizontal="center" vertical="center" wrapText="1"/>
    </xf>
    <xf numFmtId="49" fontId="16" fillId="0" borderId="3" xfId="2" applyNumberFormat="1" applyFont="1" applyFill="1" applyBorder="1" applyAlignment="1">
      <alignment horizontal="center" vertical="center" textRotation="90" wrapText="1"/>
    </xf>
    <xf numFmtId="0" fontId="16" fillId="0" borderId="3" xfId="2" applyFont="1" applyFill="1" applyBorder="1" applyAlignment="1">
      <alignment vertical="center" wrapText="1"/>
    </xf>
    <xf numFmtId="0" fontId="16" fillId="0" borderId="0" xfId="1" applyFont="1" applyFill="1" applyAlignment="1"/>
    <xf numFmtId="0" fontId="16" fillId="0" borderId="0" xfId="1" applyFont="1" applyFill="1" applyAlignment="1">
      <alignment horizontal="left"/>
    </xf>
    <xf numFmtId="0" fontId="2" fillId="0" borderId="0" xfId="1" applyFont="1" applyFill="1"/>
    <xf numFmtId="49" fontId="13" fillId="0" borderId="0" xfId="1" applyNumberFormat="1" applyFont="1" applyFill="1" applyAlignment="1"/>
    <xf numFmtId="0" fontId="13" fillId="0" borderId="0" xfId="1" applyFont="1" applyFill="1" applyAlignment="1"/>
    <xf numFmtId="0" fontId="5" fillId="0" borderId="0" xfId="1" applyFont="1" applyFill="1" applyBorder="1" applyAlignment="1"/>
    <xf numFmtId="0" fontId="14" fillId="0" borderId="0" xfId="1" applyFont="1" applyFill="1" applyBorder="1" applyAlignment="1"/>
    <xf numFmtId="0" fontId="5" fillId="0" borderId="0" xfId="1" applyFont="1" applyFill="1" applyAlignment="1">
      <alignment horizontal="left"/>
    </xf>
    <xf numFmtId="49" fontId="11" fillId="0" borderId="0" xfId="1" applyNumberFormat="1" applyFont="1" applyFill="1" applyAlignment="1">
      <alignment horizontal="right"/>
    </xf>
    <xf numFmtId="0" fontId="11" fillId="0" borderId="0" xfId="1" applyFont="1" applyFill="1" applyAlignment="1">
      <alignment horizontal="center"/>
    </xf>
    <xf numFmtId="0" fontId="11" fillId="0" borderId="0" xfId="1" applyFont="1" applyFill="1" applyAlignment="1">
      <alignment horizontal="right"/>
    </xf>
    <xf numFmtId="0" fontId="11" fillId="0" borderId="0" xfId="1" applyFont="1" applyFill="1" applyAlignment="1"/>
    <xf numFmtId="0" fontId="11" fillId="0" borderId="0" xfId="1" applyFont="1" applyFill="1" applyAlignment="1">
      <alignment horizontal="left"/>
    </xf>
    <xf numFmtId="49" fontId="6" fillId="0" borderId="0" xfId="1" applyNumberFormat="1" applyFont="1" applyFill="1" applyAlignment="1"/>
    <xf numFmtId="0" fontId="6" fillId="0" borderId="0" xfId="1" applyFont="1" applyFill="1" applyAlignment="1"/>
    <xf numFmtId="0" fontId="6" fillId="0" borderId="0" xfId="1" applyFont="1" applyFill="1" applyAlignment="1">
      <alignment horizontal="left"/>
    </xf>
    <xf numFmtId="0" fontId="5" fillId="0" borderId="0" xfId="1" applyFont="1" applyFill="1"/>
    <xf numFmtId="0" fontId="4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/>
    <xf numFmtId="0" fontId="6" fillId="0" borderId="0" xfId="1" applyFont="1" applyFill="1" applyAlignment="1">
      <alignment horizontal="center"/>
    </xf>
    <xf numFmtId="0" fontId="2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168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vertical="top"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top" wrapText="1"/>
    </xf>
    <xf numFmtId="0" fontId="38" fillId="0" borderId="0" xfId="1" applyFont="1" applyFill="1" applyAlignment="1">
      <alignment vertical="center"/>
    </xf>
    <xf numFmtId="49" fontId="38" fillId="0" borderId="0" xfId="1" applyNumberFormat="1" applyFont="1" applyFill="1" applyAlignment="1">
      <alignment vertical="center"/>
    </xf>
    <xf numFmtId="0" fontId="16" fillId="0" borderId="10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vertical="top" wrapText="1"/>
    </xf>
    <xf numFmtId="0" fontId="31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31" fillId="0" borderId="0" xfId="2" applyFont="1" applyFill="1" applyBorder="1" applyAlignment="1">
      <alignment horizontal="left" vertical="center"/>
    </xf>
    <xf numFmtId="0" fontId="24" fillId="0" borderId="0" xfId="0" applyFont="1" applyFill="1" applyBorder="1" applyAlignment="1"/>
    <xf numFmtId="0" fontId="24" fillId="0" borderId="0" xfId="2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horizontal="right" vertical="top" wrapText="1"/>
    </xf>
    <xf numFmtId="0" fontId="6" fillId="0" borderId="0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right"/>
    </xf>
    <xf numFmtId="0" fontId="14" fillId="0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 vertical="top" wrapText="1"/>
    </xf>
    <xf numFmtId="0" fontId="24" fillId="0" borderId="0" xfId="1" applyFont="1" applyFill="1" applyBorder="1" applyAlignment="1">
      <alignment horizontal="right" vertical="top" wrapText="1"/>
    </xf>
    <xf numFmtId="0" fontId="34" fillId="0" borderId="1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 vertical="top"/>
    </xf>
    <xf numFmtId="165" fontId="19" fillId="0" borderId="3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mts\48-15-13%20&#1055;&#1088;&#1086;&#1090;&#1086;&#1082;&#1086;&#1083;&#1099;%20&#1055;&#1044;&#1050;%20&#1057;&#1072;&#1088;&#1072;&#1090;&#1086;&#1074;&#1089;&#1082;&#1080;&#1081;%20&#1060;&#1080;&#1083;&#1080;&#1072;&#1083;\2023\2023%20&#1055;&#1044;&#1050;\&#1057;&#1053;&#1043;\&#1082;%20&#1055;&#1044;&#1050;%20&#1057;&#1053;&#1043;%2020.12.2023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НВЛ - 2023 г."/>
      <sheetName val="2.склад №1 (10)"/>
      <sheetName val="2.1.склад №1 (10)"/>
      <sheetName val="2.2.склад №1 (10)"/>
      <sheetName val="2.3.склад №1 (10)"/>
      <sheetName val="3.склад №1 (01)"/>
      <sheetName val="3.1.склад №1 (01)"/>
      <sheetName val="3.2.склад №1 (01)"/>
      <sheetName val="3.3.склад №1 (01)"/>
      <sheetName val="4.склад №2 (10)"/>
      <sheetName val="4.1.склад №2 (10)"/>
      <sheetName val="4.2.склад №2 (10)"/>
      <sheetName val="4.3.склад №2 (10)"/>
      <sheetName val="4.4.склад №2 (10)"/>
      <sheetName val="5.склад №2 (01)"/>
      <sheetName val="5.1.склад №2 (01)"/>
      <sheetName val="5.2.склад №2 (01)"/>
      <sheetName val="5.3.склад №2 (01)"/>
      <sheetName val="6.склад №2 (07)"/>
      <sheetName val="6.1.склад №2 (07)"/>
      <sheetName val="6.2.склад №2 (07)"/>
      <sheetName val="7.склад №3 (10)"/>
      <sheetName val="7.1.склад №3 (10)"/>
      <sheetName val="7.2.склад №3 (10)"/>
      <sheetName val="7.3.склад №3 (10)"/>
      <sheetName val="7.4.склад №3 (10)"/>
      <sheetName val="8.склад №3 (01)"/>
      <sheetName val="8.1.склад №3 (01)"/>
      <sheetName val="8.2.склад №3 (01)"/>
      <sheetName val="8.3.склад №3 (01)"/>
      <sheetName val="8.4.склад №3 (01)"/>
      <sheetName val="9.склад №3 (07)"/>
      <sheetName val="9.1.склад №3 (07)"/>
      <sheetName val="9.2.склад №3 (07)"/>
      <sheetName val="10.склад №4 (10)"/>
      <sheetName val="10.1.склад №4 (10)"/>
      <sheetName val="10.2.склад №4 (10)"/>
      <sheetName val="10.3.склад №4 (10)"/>
      <sheetName val="11.склад №4 (01)"/>
      <sheetName val="11.1.склад №4 (01)"/>
      <sheetName val="11.2.склад №4 (01)"/>
      <sheetName val="11.3.склад №4 (01)"/>
      <sheetName val="12.склад №5 (10)"/>
      <sheetName val="12.1.склад №5 (10)"/>
      <sheetName val="12.2.склад №5 (10)"/>
      <sheetName val="12.3.склад №5 (10)"/>
      <sheetName val="13.склад №2 (10.10) СИЗ"/>
      <sheetName val="13.1.склад №2 (10.10) СИЗ"/>
      <sheetName val="14.склад №2 (10.10) СИЗ"/>
      <sheetName val="14.1.склад №2 (10.10) СИЗ"/>
      <sheetName val="15.Справка (10 41)"/>
      <sheetName val="15.1.Справка (ОС)"/>
      <sheetName val="16.Новые (НВЛ) ОС"/>
      <sheetName val="16.1.Новые (НВЛ) ТМЦ"/>
      <sheetName val="16.2.Новые №6 НЛ ТМЦ "/>
      <sheetName val="17.НВЛ 2024"/>
      <sheetName val="17.1.НЛ 2024 (10,41)"/>
      <sheetName val="17.2.НВЛ 2024 ОС"/>
      <sheetName val="17.3.НВЛ 2024 (07)"/>
      <sheetName val="18.СВОД (10)"/>
      <sheetName val="18.1.СВОД (01)"/>
      <sheetName val="СВОД"/>
      <sheetName val="НВЛ 2023"/>
      <sheetName val="НЛ сч 10,41-2023"/>
      <sheetName val="НВС ОС 2023"/>
      <sheetName val="НВЛ 2023 07"/>
      <sheetName val="Новые (НВЛ) ТМЦ (на остатках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5">
          <cell r="L15" t="str">
            <v>Аверьянова О.В. (Федорцов В.Г.)</v>
          </cell>
          <cell r="M15" t="str">
            <v>Невостребовано</v>
          </cell>
          <cell r="N15" t="str">
            <v>удовлетворительное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6"/>
  <sheetViews>
    <sheetView tabSelected="1" topLeftCell="A10" zoomScale="85" zoomScaleNormal="85" workbookViewId="0">
      <pane ySplit="6" topLeftCell="A16" activePane="bottomLeft" state="frozen"/>
      <selection activeCell="A10" sqref="A10"/>
      <selection pane="bottomLeft" activeCell="E18" sqref="E18"/>
    </sheetView>
  </sheetViews>
  <sheetFormatPr defaultColWidth="8.85546875" defaultRowHeight="15" outlineLevelCol="1" x14ac:dyDescent="0.25"/>
  <cols>
    <col min="1" max="1" width="7.42578125" style="4" hidden="1" customWidth="1" outlineLevel="1"/>
    <col min="2" max="2" width="4.5703125" style="4" customWidth="1" collapsed="1"/>
    <col min="3" max="3" width="20.7109375" style="186" customWidth="1"/>
    <col min="4" max="4" width="14.42578125" style="4" customWidth="1"/>
    <col min="5" max="5" width="32.5703125" style="186" customWidth="1"/>
    <col min="6" max="6" width="13" style="4" customWidth="1"/>
    <col min="7" max="7" width="14.28515625" style="147" customWidth="1" outlineLevel="1"/>
    <col min="8" max="8" width="6" style="4" customWidth="1"/>
    <col min="9" max="9" width="9.7109375" style="165" customWidth="1"/>
    <col min="10" max="10" width="16.42578125" style="147" customWidth="1"/>
    <col min="11" max="11" width="20.42578125" style="4" customWidth="1"/>
    <col min="12" max="12" width="11.42578125" style="4" customWidth="1"/>
    <col min="13" max="13" width="22.85546875" style="4" customWidth="1"/>
    <col min="14" max="14" width="41" style="4" customWidth="1"/>
    <col min="15" max="15" width="26.7109375" style="4" customWidth="1"/>
    <col min="16" max="16" width="16.85546875" style="4" customWidth="1"/>
    <col min="17" max="16384" width="8.85546875" style="4"/>
  </cols>
  <sheetData>
    <row r="1" spans="1:16" ht="15.75" hidden="1" x14ac:dyDescent="0.25">
      <c r="A1" s="1"/>
      <c r="B1" s="2"/>
      <c r="C1" s="175"/>
      <c r="D1" s="1"/>
      <c r="E1" s="175"/>
      <c r="F1" s="1"/>
      <c r="G1" s="144"/>
      <c r="H1" s="1"/>
      <c r="I1" s="162"/>
      <c r="J1" s="144"/>
      <c r="K1" s="1"/>
      <c r="L1" s="1"/>
      <c r="M1" s="1"/>
      <c r="N1" s="1"/>
      <c r="O1" s="1"/>
      <c r="P1" s="3"/>
    </row>
    <row r="2" spans="1:16" ht="18.75" hidden="1" customHeight="1" x14ac:dyDescent="0.3">
      <c r="A2" s="1"/>
      <c r="B2" s="1"/>
      <c r="C2" s="175"/>
      <c r="D2" s="1"/>
      <c r="E2" s="175"/>
      <c r="F2" s="1"/>
      <c r="G2" s="144"/>
      <c r="H2" s="1"/>
      <c r="I2" s="162"/>
      <c r="J2" s="144"/>
      <c r="K2" s="1"/>
      <c r="M2" s="5"/>
      <c r="N2" s="6" t="s">
        <v>0</v>
      </c>
      <c r="P2" s="7"/>
    </row>
    <row r="3" spans="1:16" ht="18.75" hidden="1" x14ac:dyDescent="0.3">
      <c r="A3" s="1"/>
      <c r="B3" s="1"/>
      <c r="C3" s="175"/>
      <c r="D3" s="1"/>
      <c r="E3" s="175"/>
      <c r="F3" s="1"/>
      <c r="G3" s="144"/>
      <c r="H3" s="1"/>
      <c r="I3" s="162"/>
      <c r="J3" s="144"/>
      <c r="K3" s="1"/>
      <c r="L3" s="8"/>
      <c r="N3" s="9" t="s">
        <v>1</v>
      </c>
      <c r="O3" s="10"/>
      <c r="P3" s="7"/>
    </row>
    <row r="4" spans="1:16" ht="15.75" hidden="1" customHeight="1" x14ac:dyDescent="0.25">
      <c r="A4" s="1"/>
      <c r="B4" s="1"/>
      <c r="C4" s="175"/>
      <c r="D4" s="1"/>
      <c r="E4" s="175"/>
      <c r="F4" s="1"/>
      <c r="G4" s="144"/>
      <c r="H4" s="1"/>
      <c r="I4" s="162"/>
      <c r="J4" s="144"/>
      <c r="K4" s="1"/>
      <c r="N4" s="11" t="s">
        <v>2</v>
      </c>
      <c r="O4" s="101"/>
    </row>
    <row r="5" spans="1:16" hidden="1" x14ac:dyDescent="0.25">
      <c r="A5" s="1"/>
      <c r="B5" s="1"/>
      <c r="C5" s="175"/>
      <c r="D5" s="1"/>
      <c r="E5" s="175"/>
      <c r="F5" s="1"/>
      <c r="G5" s="144"/>
      <c r="H5" s="1"/>
      <c r="I5" s="162"/>
      <c r="J5" s="144"/>
      <c r="K5" s="1"/>
    </row>
    <row r="6" spans="1:16" ht="18.75" hidden="1" customHeight="1" x14ac:dyDescent="0.3">
      <c r="A6" s="1"/>
      <c r="B6" s="1"/>
      <c r="C6" s="175"/>
      <c r="D6" s="1"/>
      <c r="E6" s="175"/>
      <c r="F6" s="1"/>
      <c r="G6" s="144"/>
      <c r="H6" s="1"/>
      <c r="I6" s="162"/>
      <c r="J6" s="144"/>
      <c r="K6" s="1"/>
      <c r="N6" s="12"/>
      <c r="O6" s="448" t="s">
        <v>3</v>
      </c>
      <c r="P6" s="448"/>
    </row>
    <row r="7" spans="1:16" ht="18.75" hidden="1" x14ac:dyDescent="0.3">
      <c r="A7" s="1"/>
      <c r="B7" s="1"/>
      <c r="C7" s="175"/>
      <c r="D7" s="1"/>
      <c r="E7" s="175"/>
      <c r="F7" s="1"/>
      <c r="G7" s="144"/>
      <c r="H7" s="1"/>
      <c r="I7" s="162"/>
      <c r="J7" s="144"/>
      <c r="K7" s="1"/>
      <c r="L7" s="100"/>
      <c r="M7" s="100"/>
      <c r="N7" s="13"/>
      <c r="O7" s="100"/>
      <c r="P7" s="100"/>
    </row>
    <row r="8" spans="1:16" ht="15.75" hidden="1" x14ac:dyDescent="0.25">
      <c r="A8" s="1"/>
      <c r="B8" s="1"/>
      <c r="C8" s="175"/>
      <c r="D8" s="1"/>
      <c r="E8" s="175"/>
      <c r="F8" s="1"/>
      <c r="G8" s="144"/>
      <c r="H8" s="1"/>
      <c r="I8" s="162"/>
      <c r="J8" s="144"/>
      <c r="K8" s="1"/>
      <c r="L8" s="5"/>
      <c r="M8" s="100"/>
      <c r="N8" s="449" t="s">
        <v>498</v>
      </c>
      <c r="O8" s="449"/>
      <c r="P8" s="449"/>
    </row>
    <row r="9" spans="1:16" ht="18.75" hidden="1" customHeight="1" x14ac:dyDescent="0.3">
      <c r="A9" s="1"/>
      <c r="B9" s="1"/>
      <c r="C9" s="175"/>
      <c r="D9" s="1"/>
      <c r="E9" s="175"/>
      <c r="F9" s="1"/>
      <c r="G9" s="144"/>
      <c r="H9" s="1"/>
      <c r="I9" s="162"/>
      <c r="J9" s="144"/>
      <c r="K9" s="1"/>
      <c r="L9" s="100"/>
      <c r="M9" s="7"/>
    </row>
    <row r="10" spans="1:16" ht="15.75" x14ac:dyDescent="0.25">
      <c r="B10" s="14"/>
      <c r="C10" s="176" t="s">
        <v>4</v>
      </c>
      <c r="D10" s="14"/>
      <c r="E10" s="176"/>
      <c r="F10" s="14"/>
      <c r="G10" s="145"/>
      <c r="H10" s="14"/>
      <c r="I10" s="163"/>
      <c r="J10" s="145"/>
      <c r="K10" s="14"/>
      <c r="L10" s="14"/>
      <c r="M10" s="14"/>
      <c r="N10" s="14"/>
      <c r="O10" s="14"/>
      <c r="P10" s="15"/>
    </row>
    <row r="11" spans="1:16" ht="15.75" x14ac:dyDescent="0.25">
      <c r="B11" s="14"/>
      <c r="C11" s="176" t="s">
        <v>5</v>
      </c>
      <c r="D11" s="14"/>
      <c r="E11" s="176"/>
      <c r="F11" s="14"/>
      <c r="G11" s="146"/>
      <c r="H11" s="16" t="s">
        <v>2</v>
      </c>
      <c r="I11" s="164"/>
      <c r="J11" s="157"/>
      <c r="K11" s="14"/>
      <c r="L11" s="14"/>
      <c r="M11" s="14"/>
      <c r="N11" s="14"/>
      <c r="O11" s="17"/>
      <c r="P11" s="15"/>
    </row>
    <row r="12" spans="1:16" ht="18.75" x14ac:dyDescent="0.25">
      <c r="A12" s="18"/>
      <c r="B12" s="19"/>
      <c r="C12" s="177"/>
      <c r="D12" s="19"/>
      <c r="E12" s="177"/>
      <c r="F12" s="19"/>
      <c r="G12" s="148"/>
      <c r="H12" s="20" t="s">
        <v>6</v>
      </c>
      <c r="J12" s="19"/>
      <c r="K12" s="21"/>
      <c r="L12" s="21"/>
      <c r="M12" s="21"/>
      <c r="N12" s="21"/>
      <c r="O12" s="22"/>
      <c r="P12" s="23"/>
    </row>
    <row r="13" spans="1:16" ht="19.5" x14ac:dyDescent="0.35">
      <c r="A13" s="18"/>
      <c r="B13" s="24"/>
      <c r="C13" s="187" t="s">
        <v>462</v>
      </c>
      <c r="D13" s="24"/>
      <c r="E13" s="178"/>
      <c r="F13" s="24"/>
      <c r="G13" s="149"/>
      <c r="J13" s="450"/>
      <c r="K13" s="450"/>
      <c r="L13" s="24"/>
      <c r="M13" s="24"/>
      <c r="N13" s="24"/>
      <c r="O13" s="24"/>
      <c r="P13" s="27"/>
    </row>
    <row r="14" spans="1:16" ht="15.75" thickBot="1" x14ac:dyDescent="0.3">
      <c r="A14" s="28"/>
      <c r="B14" s="29"/>
      <c r="C14" s="179"/>
      <c r="D14" s="29"/>
      <c r="E14" s="179"/>
      <c r="F14" s="29"/>
      <c r="G14" s="150"/>
      <c r="H14" s="29"/>
      <c r="I14" s="166"/>
      <c r="J14" s="150"/>
      <c r="K14" s="29"/>
      <c r="L14" s="29"/>
      <c r="M14" s="29"/>
      <c r="N14" s="29"/>
      <c r="O14" s="29"/>
      <c r="P14" s="30"/>
    </row>
    <row r="15" spans="1:16" ht="77.25" thickBot="1" x14ac:dyDescent="0.3">
      <c r="A15" s="36" t="s">
        <v>499</v>
      </c>
      <c r="B15" s="32" t="s">
        <v>7</v>
      </c>
      <c r="C15" s="132" t="s">
        <v>8</v>
      </c>
      <c r="D15" s="32" t="s">
        <v>9</v>
      </c>
      <c r="E15" s="128" t="s">
        <v>10</v>
      </c>
      <c r="F15" s="32" t="s">
        <v>11</v>
      </c>
      <c r="G15" s="32" t="s">
        <v>12</v>
      </c>
      <c r="H15" s="32" t="s">
        <v>13</v>
      </c>
      <c r="I15" s="167" t="s">
        <v>14</v>
      </c>
      <c r="J15" s="471" t="s">
        <v>15</v>
      </c>
      <c r="K15" s="32" t="s">
        <v>16</v>
      </c>
      <c r="L15" s="33" t="s">
        <v>17</v>
      </c>
      <c r="M15" s="32" t="s">
        <v>18</v>
      </c>
      <c r="N15" s="34" t="s">
        <v>19</v>
      </c>
      <c r="O15" s="32" t="s">
        <v>20</v>
      </c>
      <c r="P15" s="35" t="s">
        <v>21</v>
      </c>
    </row>
    <row r="16" spans="1:16" ht="15.75" thickBot="1" x14ac:dyDescent="0.3">
      <c r="A16" s="36"/>
      <c r="B16" s="32">
        <v>1</v>
      </c>
      <c r="C16" s="132">
        <v>2</v>
      </c>
      <c r="D16" s="32">
        <v>3</v>
      </c>
      <c r="E16" s="128">
        <v>4</v>
      </c>
      <c r="F16" s="32">
        <v>5</v>
      </c>
      <c r="G16" s="32">
        <v>7</v>
      </c>
      <c r="H16" s="32">
        <v>8</v>
      </c>
      <c r="I16" s="167">
        <v>9</v>
      </c>
      <c r="J16" s="32">
        <v>11</v>
      </c>
      <c r="K16" s="32">
        <v>12</v>
      </c>
      <c r="L16" s="32">
        <v>13</v>
      </c>
      <c r="M16" s="32">
        <v>14</v>
      </c>
      <c r="N16" s="32">
        <v>15</v>
      </c>
      <c r="O16" s="32">
        <v>16</v>
      </c>
      <c r="P16" s="32">
        <v>17</v>
      </c>
    </row>
    <row r="17" spans="1:16" ht="38.25" x14ac:dyDescent="0.25">
      <c r="A17" s="36" t="s">
        <v>22</v>
      </c>
      <c r="B17" s="39">
        <v>1</v>
      </c>
      <c r="C17" s="188" t="s">
        <v>23</v>
      </c>
      <c r="D17" s="40" t="s">
        <v>24</v>
      </c>
      <c r="E17" s="180" t="s">
        <v>25</v>
      </c>
      <c r="F17" s="41">
        <v>39050</v>
      </c>
      <c r="G17" s="151">
        <v>6886.5924999999988</v>
      </c>
      <c r="H17" s="42" t="s">
        <v>26</v>
      </c>
      <c r="I17" s="168">
        <v>1</v>
      </c>
      <c r="J17" s="158">
        <f>G17*I17</f>
        <v>6886.5924999999988</v>
      </c>
      <c r="K17" s="43" t="s">
        <v>61</v>
      </c>
      <c r="L17" s="44" t="s">
        <v>62</v>
      </c>
      <c r="M17" s="44" t="s">
        <v>27</v>
      </c>
      <c r="N17" s="45" t="s">
        <v>28</v>
      </c>
      <c r="O17" s="46" t="s">
        <v>29</v>
      </c>
      <c r="P17" s="47" t="s">
        <v>30</v>
      </c>
    </row>
    <row r="18" spans="1:16" ht="36" customHeight="1" x14ac:dyDescent="0.25">
      <c r="A18" s="36" t="s">
        <v>22</v>
      </c>
      <c r="B18" s="48">
        <v>2</v>
      </c>
      <c r="C18" s="189" t="s">
        <v>23</v>
      </c>
      <c r="D18" s="49" t="s">
        <v>31</v>
      </c>
      <c r="E18" s="181" t="s">
        <v>32</v>
      </c>
      <c r="F18" s="50">
        <v>38926</v>
      </c>
      <c r="G18" s="152">
        <v>14795.0075</v>
      </c>
      <c r="H18" s="51" t="s">
        <v>26</v>
      </c>
      <c r="I18" s="169">
        <v>1</v>
      </c>
      <c r="J18" s="159">
        <f>G18*I18</f>
        <v>14795.0075</v>
      </c>
      <c r="K18" s="52" t="s">
        <v>61</v>
      </c>
      <c r="L18" s="53" t="s">
        <v>62</v>
      </c>
      <c r="M18" s="53" t="s">
        <v>27</v>
      </c>
      <c r="N18" s="54" t="s">
        <v>28</v>
      </c>
      <c r="O18" s="55" t="s">
        <v>29</v>
      </c>
      <c r="P18" s="56" t="s">
        <v>30</v>
      </c>
    </row>
    <row r="19" spans="1:16" ht="38.25" x14ac:dyDescent="0.25">
      <c r="A19" s="36" t="s">
        <v>22</v>
      </c>
      <c r="B19" s="39">
        <v>3</v>
      </c>
      <c r="C19" s="189" t="s">
        <v>23</v>
      </c>
      <c r="D19" s="49" t="s">
        <v>33</v>
      </c>
      <c r="E19" s="181" t="s">
        <v>32</v>
      </c>
      <c r="F19" s="50">
        <v>38926</v>
      </c>
      <c r="G19" s="152">
        <v>14795.0075</v>
      </c>
      <c r="H19" s="51" t="s">
        <v>26</v>
      </c>
      <c r="I19" s="169">
        <v>1</v>
      </c>
      <c r="J19" s="159">
        <f>G19*I19</f>
        <v>14795.0075</v>
      </c>
      <c r="K19" s="52" t="s">
        <v>61</v>
      </c>
      <c r="L19" s="53" t="s">
        <v>62</v>
      </c>
      <c r="M19" s="53" t="s">
        <v>27</v>
      </c>
      <c r="N19" s="54" t="s">
        <v>28</v>
      </c>
      <c r="O19" s="55" t="s">
        <v>29</v>
      </c>
      <c r="P19" s="56" t="s">
        <v>30</v>
      </c>
    </row>
    <row r="20" spans="1:16" ht="38.25" x14ac:dyDescent="0.25">
      <c r="A20" s="36" t="s">
        <v>22</v>
      </c>
      <c r="B20" s="48">
        <v>4</v>
      </c>
      <c r="C20" s="189" t="s">
        <v>23</v>
      </c>
      <c r="D20" s="49" t="s">
        <v>34</v>
      </c>
      <c r="E20" s="181" t="s">
        <v>32</v>
      </c>
      <c r="F20" s="50">
        <v>38926</v>
      </c>
      <c r="G20" s="152">
        <v>14795.0245</v>
      </c>
      <c r="H20" s="51" t="s">
        <v>26</v>
      </c>
      <c r="I20" s="169">
        <v>1</v>
      </c>
      <c r="J20" s="159">
        <f t="shared" ref="J20:J83" si="0">G20*I20</f>
        <v>14795.0245</v>
      </c>
      <c r="K20" s="52" t="s">
        <v>61</v>
      </c>
      <c r="L20" s="53" t="s">
        <v>62</v>
      </c>
      <c r="M20" s="53" t="s">
        <v>27</v>
      </c>
      <c r="N20" s="54" t="s">
        <v>28</v>
      </c>
      <c r="O20" s="55" t="s">
        <v>29</v>
      </c>
      <c r="P20" s="56" t="s">
        <v>30</v>
      </c>
    </row>
    <row r="21" spans="1:16" ht="38.25" x14ac:dyDescent="0.25">
      <c r="A21" s="36" t="s">
        <v>22</v>
      </c>
      <c r="B21" s="39">
        <v>5</v>
      </c>
      <c r="C21" s="189" t="s">
        <v>23</v>
      </c>
      <c r="D21" s="49" t="s">
        <v>37</v>
      </c>
      <c r="E21" s="181" t="s">
        <v>38</v>
      </c>
      <c r="F21" s="50">
        <v>35641</v>
      </c>
      <c r="G21" s="152">
        <v>7980</v>
      </c>
      <c r="H21" s="51" t="s">
        <v>26</v>
      </c>
      <c r="I21" s="169">
        <v>1</v>
      </c>
      <c r="J21" s="159">
        <f t="shared" si="0"/>
        <v>7980</v>
      </c>
      <c r="K21" s="52" t="s">
        <v>39</v>
      </c>
      <c r="L21" s="53"/>
      <c r="M21" s="53" t="s">
        <v>27</v>
      </c>
      <c r="N21" s="54" t="s">
        <v>28</v>
      </c>
      <c r="O21" s="55" t="s">
        <v>29</v>
      </c>
      <c r="P21" s="56" t="s">
        <v>30</v>
      </c>
    </row>
    <row r="22" spans="1:16" ht="32.25" customHeight="1" x14ac:dyDescent="0.25">
      <c r="A22" s="36" t="s">
        <v>22</v>
      </c>
      <c r="B22" s="48">
        <v>6</v>
      </c>
      <c r="C22" s="189" t="s">
        <v>40</v>
      </c>
      <c r="D22" s="97" t="s">
        <v>463</v>
      </c>
      <c r="E22" s="182" t="s">
        <v>41</v>
      </c>
      <c r="F22" s="57" t="s">
        <v>42</v>
      </c>
      <c r="G22" s="152">
        <v>3938.7910000000002</v>
      </c>
      <c r="H22" s="51" t="s">
        <v>43</v>
      </c>
      <c r="I22" s="170">
        <v>1</v>
      </c>
      <c r="J22" s="159">
        <f t="shared" si="0"/>
        <v>3938.7910000000002</v>
      </c>
      <c r="K22" s="52" t="s">
        <v>44</v>
      </c>
      <c r="L22" s="53" t="s">
        <v>45</v>
      </c>
      <c r="M22" s="53" t="s">
        <v>36</v>
      </c>
      <c r="N22" s="54" t="s">
        <v>28</v>
      </c>
      <c r="O22" s="55" t="s">
        <v>29</v>
      </c>
      <c r="P22" s="56" t="s">
        <v>30</v>
      </c>
    </row>
    <row r="23" spans="1:16" ht="32.25" customHeight="1" x14ac:dyDescent="0.25">
      <c r="A23" s="36" t="s">
        <v>22</v>
      </c>
      <c r="B23" s="39">
        <v>7</v>
      </c>
      <c r="C23" s="189" t="s">
        <v>464</v>
      </c>
      <c r="D23" s="97" t="s">
        <v>465</v>
      </c>
      <c r="E23" s="182" t="s">
        <v>466</v>
      </c>
      <c r="F23" s="57">
        <v>37195</v>
      </c>
      <c r="G23" s="152">
        <v>46950</v>
      </c>
      <c r="H23" s="51" t="s">
        <v>26</v>
      </c>
      <c r="I23" s="170">
        <v>1</v>
      </c>
      <c r="J23" s="159">
        <f t="shared" si="0"/>
        <v>46950</v>
      </c>
      <c r="K23" s="52" t="s">
        <v>467</v>
      </c>
      <c r="L23" s="53"/>
      <c r="M23" s="53" t="s">
        <v>468</v>
      </c>
      <c r="N23" s="54" t="s">
        <v>28</v>
      </c>
      <c r="O23" s="55" t="s">
        <v>29</v>
      </c>
      <c r="P23" s="56" t="s">
        <v>30</v>
      </c>
    </row>
    <row r="24" spans="1:16" ht="38.25" x14ac:dyDescent="0.25">
      <c r="A24" s="36" t="s">
        <v>22</v>
      </c>
      <c r="B24" s="48">
        <v>8</v>
      </c>
      <c r="C24" s="189" t="s">
        <v>46</v>
      </c>
      <c r="D24" s="49" t="s">
        <v>47</v>
      </c>
      <c r="E24" s="181" t="s">
        <v>48</v>
      </c>
      <c r="F24" s="50">
        <v>40819</v>
      </c>
      <c r="G24" s="152">
        <v>672600</v>
      </c>
      <c r="H24" s="51" t="s">
        <v>26</v>
      </c>
      <c r="I24" s="169">
        <v>1</v>
      </c>
      <c r="J24" s="159">
        <f t="shared" si="0"/>
        <v>672600</v>
      </c>
      <c r="K24" s="52" t="s">
        <v>49</v>
      </c>
      <c r="L24" s="53" t="s">
        <v>50</v>
      </c>
      <c r="M24" s="53" t="s">
        <v>36</v>
      </c>
      <c r="N24" s="54" t="s">
        <v>51</v>
      </c>
      <c r="O24" s="55" t="s">
        <v>52</v>
      </c>
      <c r="P24" s="56" t="s">
        <v>53</v>
      </c>
    </row>
    <row r="25" spans="1:16" ht="38.25" x14ac:dyDescent="0.25">
      <c r="A25" s="36" t="s">
        <v>22</v>
      </c>
      <c r="B25" s="39">
        <v>9</v>
      </c>
      <c r="C25" s="189" t="s">
        <v>54</v>
      </c>
      <c r="D25" s="49" t="s">
        <v>55</v>
      </c>
      <c r="E25" s="181" t="s">
        <v>56</v>
      </c>
      <c r="F25" s="50">
        <v>40815</v>
      </c>
      <c r="G25" s="152">
        <v>743400</v>
      </c>
      <c r="H25" s="51" t="s">
        <v>26</v>
      </c>
      <c r="I25" s="169">
        <v>1</v>
      </c>
      <c r="J25" s="159">
        <f t="shared" si="0"/>
        <v>743400</v>
      </c>
      <c r="K25" s="52" t="s">
        <v>49</v>
      </c>
      <c r="L25" s="53" t="s">
        <v>50</v>
      </c>
      <c r="M25" s="53" t="s">
        <v>36</v>
      </c>
      <c r="N25" s="54" t="s">
        <v>51</v>
      </c>
      <c r="O25" s="55" t="s">
        <v>52</v>
      </c>
      <c r="P25" s="56" t="s">
        <v>53</v>
      </c>
    </row>
    <row r="26" spans="1:16" ht="31.5" customHeight="1" x14ac:dyDescent="0.25">
      <c r="A26" s="36" t="s">
        <v>22</v>
      </c>
      <c r="B26" s="48">
        <v>10</v>
      </c>
      <c r="C26" s="189" t="s">
        <v>57</v>
      </c>
      <c r="D26" s="53" t="s">
        <v>58</v>
      </c>
      <c r="E26" s="182" t="s">
        <v>59</v>
      </c>
      <c r="F26" s="50" t="s">
        <v>60</v>
      </c>
      <c r="G26" s="152">
        <v>20400</v>
      </c>
      <c r="H26" s="51" t="s">
        <v>26</v>
      </c>
      <c r="I26" s="170">
        <v>1</v>
      </c>
      <c r="J26" s="159">
        <f t="shared" si="0"/>
        <v>20400</v>
      </c>
      <c r="K26" s="58" t="s">
        <v>61</v>
      </c>
      <c r="L26" s="53" t="s">
        <v>62</v>
      </c>
      <c r="M26" s="53" t="s">
        <v>27</v>
      </c>
      <c r="N26" s="54" t="s">
        <v>28</v>
      </c>
      <c r="O26" s="55" t="s">
        <v>29</v>
      </c>
      <c r="P26" s="56" t="s">
        <v>30</v>
      </c>
    </row>
    <row r="27" spans="1:16" ht="38.25" x14ac:dyDescent="0.25">
      <c r="A27" s="36" t="s">
        <v>22</v>
      </c>
      <c r="B27" s="39">
        <v>11</v>
      </c>
      <c r="C27" s="189" t="s">
        <v>57</v>
      </c>
      <c r="D27" s="53" t="s">
        <v>63</v>
      </c>
      <c r="E27" s="182" t="s">
        <v>64</v>
      </c>
      <c r="F27" s="50" t="s">
        <v>65</v>
      </c>
      <c r="G27" s="152">
        <v>720</v>
      </c>
      <c r="H27" s="51" t="s">
        <v>26</v>
      </c>
      <c r="I27" s="170">
        <v>1</v>
      </c>
      <c r="J27" s="159">
        <f t="shared" si="0"/>
        <v>720</v>
      </c>
      <c r="K27" s="58" t="s">
        <v>61</v>
      </c>
      <c r="L27" s="53" t="s">
        <v>62</v>
      </c>
      <c r="M27" s="53" t="s">
        <v>27</v>
      </c>
      <c r="N27" s="54" t="s">
        <v>28</v>
      </c>
      <c r="O27" s="55" t="s">
        <v>29</v>
      </c>
      <c r="P27" s="56" t="s">
        <v>30</v>
      </c>
    </row>
    <row r="28" spans="1:16" ht="38.25" x14ac:dyDescent="0.25">
      <c r="A28" s="36" t="s">
        <v>22</v>
      </c>
      <c r="B28" s="48">
        <v>12</v>
      </c>
      <c r="C28" s="189" t="s">
        <v>66</v>
      </c>
      <c r="D28" s="49">
        <v>44680</v>
      </c>
      <c r="E28" s="181" t="s">
        <v>67</v>
      </c>
      <c r="F28" s="50" t="s">
        <v>68</v>
      </c>
      <c r="G28" s="152">
        <v>2835.7030000000004</v>
      </c>
      <c r="H28" s="51" t="s">
        <v>26</v>
      </c>
      <c r="I28" s="169">
        <v>1</v>
      </c>
      <c r="J28" s="159">
        <f t="shared" si="0"/>
        <v>2835.7030000000004</v>
      </c>
      <c r="K28" s="58" t="s">
        <v>49</v>
      </c>
      <c r="L28" s="53" t="s">
        <v>50</v>
      </c>
      <c r="M28" s="53" t="s">
        <v>36</v>
      </c>
      <c r="N28" s="54" t="s">
        <v>28</v>
      </c>
      <c r="O28" s="55" t="s">
        <v>29</v>
      </c>
      <c r="P28" s="56" t="s">
        <v>30</v>
      </c>
    </row>
    <row r="29" spans="1:16" ht="38.25" x14ac:dyDescent="0.25">
      <c r="A29" s="36" t="s">
        <v>22</v>
      </c>
      <c r="B29" s="39">
        <v>13</v>
      </c>
      <c r="C29" s="189" t="s">
        <v>464</v>
      </c>
      <c r="D29" s="49" t="s">
        <v>469</v>
      </c>
      <c r="E29" s="181" t="s">
        <v>470</v>
      </c>
      <c r="F29" s="50">
        <v>28491</v>
      </c>
      <c r="G29" s="152">
        <v>34725.620000000003</v>
      </c>
      <c r="H29" s="51" t="s">
        <v>26</v>
      </c>
      <c r="I29" s="169">
        <v>1</v>
      </c>
      <c r="J29" s="159">
        <f t="shared" si="0"/>
        <v>34725.620000000003</v>
      </c>
      <c r="K29" s="58" t="s">
        <v>467</v>
      </c>
      <c r="L29" s="53"/>
      <c r="M29" s="53" t="s">
        <v>468</v>
      </c>
      <c r="N29" s="54" t="s">
        <v>28</v>
      </c>
      <c r="O29" s="55" t="s">
        <v>29</v>
      </c>
      <c r="P29" s="56" t="s">
        <v>30</v>
      </c>
    </row>
    <row r="30" spans="1:16" ht="38.25" x14ac:dyDescent="0.25">
      <c r="A30" s="36" t="s">
        <v>22</v>
      </c>
      <c r="B30" s="48">
        <v>14</v>
      </c>
      <c r="C30" s="189" t="s">
        <v>66</v>
      </c>
      <c r="D30" s="49" t="s">
        <v>471</v>
      </c>
      <c r="E30" s="181" t="s">
        <v>472</v>
      </c>
      <c r="F30" s="50">
        <v>32143</v>
      </c>
      <c r="G30" s="152">
        <v>2507.34</v>
      </c>
      <c r="H30" s="51" t="s">
        <v>26</v>
      </c>
      <c r="I30" s="169">
        <v>1</v>
      </c>
      <c r="J30" s="159">
        <f t="shared" si="0"/>
        <v>2507.34</v>
      </c>
      <c r="K30" s="58" t="s">
        <v>467</v>
      </c>
      <c r="L30" s="53"/>
      <c r="M30" s="53" t="s">
        <v>468</v>
      </c>
      <c r="N30" s="54" t="s">
        <v>28</v>
      </c>
      <c r="O30" s="55" t="s">
        <v>29</v>
      </c>
      <c r="P30" s="56" t="s">
        <v>30</v>
      </c>
    </row>
    <row r="31" spans="1:16" ht="51" x14ac:dyDescent="0.25">
      <c r="A31" s="36" t="s">
        <v>22</v>
      </c>
      <c r="B31" s="39">
        <v>15</v>
      </c>
      <c r="C31" s="189" t="s">
        <v>69</v>
      </c>
      <c r="D31" s="53" t="s">
        <v>73</v>
      </c>
      <c r="E31" s="182" t="s">
        <v>74</v>
      </c>
      <c r="F31" s="57" t="s">
        <v>70</v>
      </c>
      <c r="G31" s="152">
        <v>184.76400000000001</v>
      </c>
      <c r="H31" s="51" t="s">
        <v>43</v>
      </c>
      <c r="I31" s="170">
        <v>1</v>
      </c>
      <c r="J31" s="159">
        <f t="shared" si="0"/>
        <v>184.76400000000001</v>
      </c>
      <c r="K31" s="58" t="s">
        <v>71</v>
      </c>
      <c r="L31" s="53" t="s">
        <v>72</v>
      </c>
      <c r="M31" s="53" t="s">
        <v>36</v>
      </c>
      <c r="N31" s="54" t="s">
        <v>28</v>
      </c>
      <c r="O31" s="55" t="s">
        <v>29</v>
      </c>
      <c r="P31" s="56" t="s">
        <v>30</v>
      </c>
    </row>
    <row r="32" spans="1:16" ht="38.25" x14ac:dyDescent="0.25">
      <c r="A32" s="36" t="s">
        <v>22</v>
      </c>
      <c r="B32" s="48">
        <v>16</v>
      </c>
      <c r="C32" s="189" t="s">
        <v>35</v>
      </c>
      <c r="D32" s="53" t="s">
        <v>75</v>
      </c>
      <c r="E32" s="182" t="s">
        <v>76</v>
      </c>
      <c r="F32" s="57" t="s">
        <v>77</v>
      </c>
      <c r="G32" s="152">
        <v>2501.1669999999995</v>
      </c>
      <c r="H32" s="51" t="s">
        <v>43</v>
      </c>
      <c r="I32" s="170">
        <v>1</v>
      </c>
      <c r="J32" s="159">
        <f t="shared" si="0"/>
        <v>2501.1669999999995</v>
      </c>
      <c r="K32" s="58" t="s">
        <v>78</v>
      </c>
      <c r="L32" s="53" t="s">
        <v>79</v>
      </c>
      <c r="M32" s="53" t="s">
        <v>36</v>
      </c>
      <c r="N32" s="54" t="s">
        <v>28</v>
      </c>
      <c r="O32" s="55" t="s">
        <v>29</v>
      </c>
      <c r="P32" s="56" t="s">
        <v>30</v>
      </c>
    </row>
    <row r="33" spans="1:16" ht="63.75" x14ac:dyDescent="0.25">
      <c r="A33" s="36" t="s">
        <v>22</v>
      </c>
      <c r="B33" s="39">
        <v>17</v>
      </c>
      <c r="C33" s="189" t="s">
        <v>80</v>
      </c>
      <c r="D33" s="53" t="s">
        <v>81</v>
      </c>
      <c r="E33" s="182" t="s">
        <v>82</v>
      </c>
      <c r="F33" s="50" t="s">
        <v>83</v>
      </c>
      <c r="G33" s="152">
        <v>5874</v>
      </c>
      <c r="H33" s="51" t="s">
        <v>26</v>
      </c>
      <c r="I33" s="170">
        <v>1</v>
      </c>
      <c r="J33" s="159">
        <f t="shared" si="0"/>
        <v>5874</v>
      </c>
      <c r="K33" s="58" t="s">
        <v>61</v>
      </c>
      <c r="L33" s="53" t="s">
        <v>62</v>
      </c>
      <c r="M33" s="53" t="s">
        <v>27</v>
      </c>
      <c r="N33" s="54" t="s">
        <v>84</v>
      </c>
      <c r="O33" s="55" t="s">
        <v>29</v>
      </c>
      <c r="P33" s="56" t="s">
        <v>30</v>
      </c>
    </row>
    <row r="34" spans="1:16" ht="38.25" x14ac:dyDescent="0.25">
      <c r="A34" s="36" t="s">
        <v>22</v>
      </c>
      <c r="B34" s="48">
        <v>18</v>
      </c>
      <c r="C34" s="189" t="s">
        <v>85</v>
      </c>
      <c r="D34" s="53">
        <v>83530</v>
      </c>
      <c r="E34" s="182" t="s">
        <v>86</v>
      </c>
      <c r="F34" s="57" t="s">
        <v>70</v>
      </c>
      <c r="G34" s="152">
        <v>2144.6709999999998</v>
      </c>
      <c r="H34" s="51" t="s">
        <v>43</v>
      </c>
      <c r="I34" s="170">
        <v>1</v>
      </c>
      <c r="J34" s="159">
        <f t="shared" si="0"/>
        <v>2144.6709999999998</v>
      </c>
      <c r="K34" s="52" t="s">
        <v>71</v>
      </c>
      <c r="L34" s="53" t="s">
        <v>72</v>
      </c>
      <c r="M34" s="53" t="s">
        <v>36</v>
      </c>
      <c r="N34" s="54" t="s">
        <v>28</v>
      </c>
      <c r="O34" s="55" t="s">
        <v>29</v>
      </c>
      <c r="P34" s="56" t="s">
        <v>30</v>
      </c>
    </row>
    <row r="35" spans="1:16" ht="38.25" x14ac:dyDescent="0.25">
      <c r="A35" s="36" t="s">
        <v>22</v>
      </c>
      <c r="B35" s="39">
        <v>19</v>
      </c>
      <c r="C35" s="189" t="s">
        <v>87</v>
      </c>
      <c r="D35" s="49" t="s">
        <v>88</v>
      </c>
      <c r="E35" s="181" t="s">
        <v>89</v>
      </c>
      <c r="F35" s="50" t="s">
        <v>90</v>
      </c>
      <c r="G35" s="152">
        <v>255446.40000000002</v>
      </c>
      <c r="H35" s="51" t="s">
        <v>26</v>
      </c>
      <c r="I35" s="169">
        <v>1</v>
      </c>
      <c r="J35" s="159">
        <f t="shared" si="0"/>
        <v>255446.40000000002</v>
      </c>
      <c r="K35" s="52" t="s">
        <v>49</v>
      </c>
      <c r="L35" s="53" t="s">
        <v>50</v>
      </c>
      <c r="M35" s="53" t="s">
        <v>36</v>
      </c>
      <c r="N35" s="54" t="s">
        <v>51</v>
      </c>
      <c r="O35" s="55" t="s">
        <v>52</v>
      </c>
      <c r="P35" s="56" t="s">
        <v>53</v>
      </c>
    </row>
    <row r="36" spans="1:16" ht="38.25" x14ac:dyDescent="0.25">
      <c r="A36" s="36" t="s">
        <v>22</v>
      </c>
      <c r="B36" s="48">
        <v>20</v>
      </c>
      <c r="C36" s="189" t="s">
        <v>94</v>
      </c>
      <c r="D36" s="53" t="s">
        <v>95</v>
      </c>
      <c r="E36" s="182" t="s">
        <v>96</v>
      </c>
      <c r="F36" s="50" t="s">
        <v>97</v>
      </c>
      <c r="G36" s="152">
        <v>3245.7275</v>
      </c>
      <c r="H36" s="51" t="s">
        <v>26</v>
      </c>
      <c r="I36" s="170">
        <v>1</v>
      </c>
      <c r="J36" s="159">
        <f t="shared" si="0"/>
        <v>3245.7275</v>
      </c>
      <c r="K36" s="52" t="s">
        <v>61</v>
      </c>
      <c r="L36" s="53" t="s">
        <v>62</v>
      </c>
      <c r="M36" s="53" t="s">
        <v>27</v>
      </c>
      <c r="N36" s="54" t="s">
        <v>98</v>
      </c>
      <c r="O36" s="55" t="s">
        <v>29</v>
      </c>
      <c r="P36" s="56" t="s">
        <v>30</v>
      </c>
    </row>
    <row r="37" spans="1:16" ht="38.25" x14ac:dyDescent="0.25">
      <c r="A37" s="36" t="s">
        <v>22</v>
      </c>
      <c r="B37" s="39">
        <v>21</v>
      </c>
      <c r="C37" s="189" t="s">
        <v>94</v>
      </c>
      <c r="D37" s="53" t="s">
        <v>99</v>
      </c>
      <c r="E37" s="182" t="s">
        <v>96</v>
      </c>
      <c r="F37" s="50" t="s">
        <v>97</v>
      </c>
      <c r="G37" s="152">
        <v>3245.7275</v>
      </c>
      <c r="H37" s="51" t="s">
        <v>26</v>
      </c>
      <c r="I37" s="170">
        <v>1</v>
      </c>
      <c r="J37" s="159">
        <f t="shared" si="0"/>
        <v>3245.7275</v>
      </c>
      <c r="K37" s="52" t="s">
        <v>61</v>
      </c>
      <c r="L37" s="53" t="s">
        <v>62</v>
      </c>
      <c r="M37" s="53" t="s">
        <v>27</v>
      </c>
      <c r="N37" s="54" t="s">
        <v>98</v>
      </c>
      <c r="O37" s="55" t="s">
        <v>29</v>
      </c>
      <c r="P37" s="56" t="s">
        <v>30</v>
      </c>
    </row>
    <row r="38" spans="1:16" ht="38.25" x14ac:dyDescent="0.25">
      <c r="A38" s="36" t="s">
        <v>22</v>
      </c>
      <c r="B38" s="48">
        <v>22</v>
      </c>
      <c r="C38" s="189" t="s">
        <v>100</v>
      </c>
      <c r="D38" s="49" t="s">
        <v>101</v>
      </c>
      <c r="E38" s="181" t="s">
        <v>102</v>
      </c>
      <c r="F38" s="59" t="s">
        <v>103</v>
      </c>
      <c r="G38" s="152">
        <v>281223.29499999998</v>
      </c>
      <c r="H38" s="51" t="s">
        <v>104</v>
      </c>
      <c r="I38" s="169">
        <v>1</v>
      </c>
      <c r="J38" s="159">
        <f t="shared" si="0"/>
        <v>281223.29499999998</v>
      </c>
      <c r="K38" s="52" t="s">
        <v>49</v>
      </c>
      <c r="L38" s="53" t="s">
        <v>50</v>
      </c>
      <c r="M38" s="53" t="s">
        <v>36</v>
      </c>
      <c r="N38" s="54" t="s">
        <v>51</v>
      </c>
      <c r="O38" s="55" t="s">
        <v>52</v>
      </c>
      <c r="P38" s="56" t="s">
        <v>53</v>
      </c>
    </row>
    <row r="39" spans="1:16" ht="38.25" x14ac:dyDescent="0.25">
      <c r="A39" s="36" t="s">
        <v>22</v>
      </c>
      <c r="B39" s="39">
        <v>23</v>
      </c>
      <c r="C39" s="189" t="s">
        <v>100</v>
      </c>
      <c r="D39" s="49" t="s">
        <v>105</v>
      </c>
      <c r="E39" s="181" t="s">
        <v>106</v>
      </c>
      <c r="F39" s="59" t="s">
        <v>103</v>
      </c>
      <c r="G39" s="152">
        <v>80469.267499999987</v>
      </c>
      <c r="H39" s="51" t="s">
        <v>104</v>
      </c>
      <c r="I39" s="169">
        <v>2</v>
      </c>
      <c r="J39" s="159">
        <f t="shared" si="0"/>
        <v>160938.53499999997</v>
      </c>
      <c r="K39" s="52" t="s">
        <v>49</v>
      </c>
      <c r="L39" s="53" t="s">
        <v>50</v>
      </c>
      <c r="M39" s="53" t="s">
        <v>36</v>
      </c>
      <c r="N39" s="54" t="s">
        <v>51</v>
      </c>
      <c r="O39" s="55" t="s">
        <v>52</v>
      </c>
      <c r="P39" s="56" t="s">
        <v>53</v>
      </c>
    </row>
    <row r="40" spans="1:16" ht="38.25" x14ac:dyDescent="0.25">
      <c r="A40" s="36" t="s">
        <v>22</v>
      </c>
      <c r="B40" s="48">
        <v>24</v>
      </c>
      <c r="C40" s="189" t="s">
        <v>100</v>
      </c>
      <c r="D40" s="49" t="s">
        <v>107</v>
      </c>
      <c r="E40" s="181" t="s">
        <v>106</v>
      </c>
      <c r="F40" s="59" t="s">
        <v>103</v>
      </c>
      <c r="G40" s="152">
        <v>80469.272499999977</v>
      </c>
      <c r="H40" s="51" t="s">
        <v>104</v>
      </c>
      <c r="I40" s="169">
        <v>1</v>
      </c>
      <c r="J40" s="159">
        <f t="shared" si="0"/>
        <v>80469.272499999977</v>
      </c>
      <c r="K40" s="52" t="s">
        <v>49</v>
      </c>
      <c r="L40" s="53" t="s">
        <v>50</v>
      </c>
      <c r="M40" s="53" t="s">
        <v>36</v>
      </c>
      <c r="N40" s="54" t="s">
        <v>51</v>
      </c>
      <c r="O40" s="55" t="s">
        <v>52</v>
      </c>
      <c r="P40" s="56" t="s">
        <v>53</v>
      </c>
    </row>
    <row r="41" spans="1:16" ht="38.25" x14ac:dyDescent="0.25">
      <c r="A41" s="36" t="s">
        <v>22</v>
      </c>
      <c r="B41" s="39">
        <v>25</v>
      </c>
      <c r="C41" s="189" t="s">
        <v>100</v>
      </c>
      <c r="D41" s="49" t="s">
        <v>108</v>
      </c>
      <c r="E41" s="181" t="s">
        <v>109</v>
      </c>
      <c r="F41" s="59" t="s">
        <v>110</v>
      </c>
      <c r="G41" s="152">
        <v>42298.039000000004</v>
      </c>
      <c r="H41" s="51" t="s">
        <v>104</v>
      </c>
      <c r="I41" s="169">
        <v>1</v>
      </c>
      <c r="J41" s="159">
        <f t="shared" si="0"/>
        <v>42298.039000000004</v>
      </c>
      <c r="K41" s="52" t="s">
        <v>49</v>
      </c>
      <c r="L41" s="53" t="s">
        <v>50</v>
      </c>
      <c r="M41" s="53" t="s">
        <v>36</v>
      </c>
      <c r="N41" s="54" t="s">
        <v>51</v>
      </c>
      <c r="O41" s="55" t="s">
        <v>52</v>
      </c>
      <c r="P41" s="56" t="s">
        <v>53</v>
      </c>
    </row>
    <row r="42" spans="1:16" ht="38.25" x14ac:dyDescent="0.25">
      <c r="A42" s="36" t="s">
        <v>22</v>
      </c>
      <c r="B42" s="48">
        <v>26</v>
      </c>
      <c r="C42" s="189" t="s">
        <v>111</v>
      </c>
      <c r="D42" s="49" t="s">
        <v>112</v>
      </c>
      <c r="E42" s="181" t="s">
        <v>113</v>
      </c>
      <c r="F42" s="59" t="s">
        <v>114</v>
      </c>
      <c r="G42" s="152">
        <v>152857.20000000001</v>
      </c>
      <c r="H42" s="51" t="s">
        <v>26</v>
      </c>
      <c r="I42" s="169">
        <v>1</v>
      </c>
      <c r="J42" s="159">
        <f t="shared" si="0"/>
        <v>152857.20000000001</v>
      </c>
      <c r="K42" s="52" t="s">
        <v>49</v>
      </c>
      <c r="L42" s="53" t="s">
        <v>50</v>
      </c>
      <c r="M42" s="53" t="s">
        <v>36</v>
      </c>
      <c r="N42" s="54" t="s">
        <v>51</v>
      </c>
      <c r="O42" s="55" t="s">
        <v>52</v>
      </c>
      <c r="P42" s="56" t="s">
        <v>53</v>
      </c>
    </row>
    <row r="43" spans="1:16" ht="38.25" x14ac:dyDescent="0.25">
      <c r="A43" s="36" t="s">
        <v>22</v>
      </c>
      <c r="B43" s="39">
        <v>27</v>
      </c>
      <c r="C43" s="189" t="s">
        <v>116</v>
      </c>
      <c r="D43" s="49">
        <v>56682</v>
      </c>
      <c r="E43" s="181" t="s">
        <v>117</v>
      </c>
      <c r="F43" s="50" t="s">
        <v>118</v>
      </c>
      <c r="G43" s="152">
        <v>1729.9834999999998</v>
      </c>
      <c r="H43" s="51" t="s">
        <v>43</v>
      </c>
      <c r="I43" s="169">
        <v>1</v>
      </c>
      <c r="J43" s="159">
        <f t="shared" si="0"/>
        <v>1729.9834999999998</v>
      </c>
      <c r="K43" s="52" t="s">
        <v>49</v>
      </c>
      <c r="L43" s="53" t="s">
        <v>50</v>
      </c>
      <c r="M43" s="53" t="s">
        <v>36</v>
      </c>
      <c r="N43" s="54" t="s">
        <v>28</v>
      </c>
      <c r="O43" s="55" t="s">
        <v>29</v>
      </c>
      <c r="P43" s="56" t="s">
        <v>30</v>
      </c>
    </row>
    <row r="44" spans="1:16" ht="38.25" x14ac:dyDescent="0.25">
      <c r="A44" s="36" t="s">
        <v>22</v>
      </c>
      <c r="B44" s="48">
        <v>28</v>
      </c>
      <c r="C44" s="189" t="s">
        <v>116</v>
      </c>
      <c r="D44" s="49">
        <v>56681</v>
      </c>
      <c r="E44" s="181" t="s">
        <v>117</v>
      </c>
      <c r="F44" s="50" t="s">
        <v>118</v>
      </c>
      <c r="G44" s="152">
        <v>1729.9834999999998</v>
      </c>
      <c r="H44" s="51" t="s">
        <v>43</v>
      </c>
      <c r="I44" s="169">
        <v>1</v>
      </c>
      <c r="J44" s="159">
        <f t="shared" si="0"/>
        <v>1729.9834999999998</v>
      </c>
      <c r="K44" s="52" t="s">
        <v>49</v>
      </c>
      <c r="L44" s="53" t="s">
        <v>50</v>
      </c>
      <c r="M44" s="53" t="s">
        <v>36</v>
      </c>
      <c r="N44" s="54" t="s">
        <v>28</v>
      </c>
      <c r="O44" s="55" t="s">
        <v>29</v>
      </c>
      <c r="P44" s="56" t="s">
        <v>30</v>
      </c>
    </row>
    <row r="45" spans="1:16" ht="38.25" x14ac:dyDescent="0.25">
      <c r="A45" s="36" t="s">
        <v>22</v>
      </c>
      <c r="B45" s="39">
        <v>29</v>
      </c>
      <c r="C45" s="189" t="s">
        <v>116</v>
      </c>
      <c r="D45" s="49">
        <v>56680</v>
      </c>
      <c r="E45" s="181" t="s">
        <v>117</v>
      </c>
      <c r="F45" s="50" t="s">
        <v>118</v>
      </c>
      <c r="G45" s="152">
        <v>1729.9834999999998</v>
      </c>
      <c r="H45" s="51" t="s">
        <v>43</v>
      </c>
      <c r="I45" s="169">
        <v>1</v>
      </c>
      <c r="J45" s="159">
        <f t="shared" si="0"/>
        <v>1729.9834999999998</v>
      </c>
      <c r="K45" s="52" t="s">
        <v>49</v>
      </c>
      <c r="L45" s="53" t="s">
        <v>50</v>
      </c>
      <c r="M45" s="53" t="s">
        <v>36</v>
      </c>
      <c r="N45" s="54" t="s">
        <v>28</v>
      </c>
      <c r="O45" s="55" t="s">
        <v>29</v>
      </c>
      <c r="P45" s="56" t="s">
        <v>30</v>
      </c>
    </row>
    <row r="46" spans="1:16" ht="89.25" x14ac:dyDescent="0.25">
      <c r="A46" s="36" t="s">
        <v>22</v>
      </c>
      <c r="B46" s="48">
        <v>30</v>
      </c>
      <c r="C46" s="189" t="s">
        <v>80</v>
      </c>
      <c r="D46" s="53" t="s">
        <v>119</v>
      </c>
      <c r="E46" s="182" t="s">
        <v>120</v>
      </c>
      <c r="F46" s="50" t="s">
        <v>121</v>
      </c>
      <c r="G46" s="152">
        <v>29082.495500000005</v>
      </c>
      <c r="H46" s="51" t="s">
        <v>26</v>
      </c>
      <c r="I46" s="170">
        <v>1</v>
      </c>
      <c r="J46" s="159">
        <f t="shared" si="0"/>
        <v>29082.495500000005</v>
      </c>
      <c r="K46" s="52" t="s">
        <v>61</v>
      </c>
      <c r="L46" s="53" t="s">
        <v>62</v>
      </c>
      <c r="M46" s="53" t="s">
        <v>27</v>
      </c>
      <c r="N46" s="54" t="s">
        <v>122</v>
      </c>
      <c r="O46" s="55" t="s">
        <v>29</v>
      </c>
      <c r="P46" s="56" t="s">
        <v>30</v>
      </c>
    </row>
    <row r="47" spans="1:16" ht="38.25" x14ac:dyDescent="0.25">
      <c r="A47" s="36" t="s">
        <v>22</v>
      </c>
      <c r="B47" s="39">
        <v>31</v>
      </c>
      <c r="C47" s="189" t="s">
        <v>123</v>
      </c>
      <c r="D47" s="49">
        <v>56739</v>
      </c>
      <c r="E47" s="181" t="s">
        <v>124</v>
      </c>
      <c r="F47" s="57">
        <v>37256</v>
      </c>
      <c r="G47" s="152">
        <v>33480.288</v>
      </c>
      <c r="H47" s="51" t="s">
        <v>43</v>
      </c>
      <c r="I47" s="169">
        <v>1</v>
      </c>
      <c r="J47" s="159">
        <f t="shared" si="0"/>
        <v>33480.288</v>
      </c>
      <c r="K47" s="52" t="s">
        <v>49</v>
      </c>
      <c r="L47" s="53" t="s">
        <v>50</v>
      </c>
      <c r="M47" s="53" t="s">
        <v>36</v>
      </c>
      <c r="N47" s="54" t="s">
        <v>28</v>
      </c>
      <c r="O47" s="55" t="s">
        <v>29</v>
      </c>
      <c r="P47" s="56" t="s">
        <v>30</v>
      </c>
    </row>
    <row r="48" spans="1:16" ht="38.25" x14ac:dyDescent="0.25">
      <c r="A48" s="36" t="s">
        <v>22</v>
      </c>
      <c r="B48" s="48">
        <v>32</v>
      </c>
      <c r="C48" s="189" t="s">
        <v>125</v>
      </c>
      <c r="D48" s="49" t="s">
        <v>126</v>
      </c>
      <c r="E48" s="181" t="s">
        <v>127</v>
      </c>
      <c r="F48" s="50" t="s">
        <v>128</v>
      </c>
      <c r="G48" s="152">
        <v>44230.8</v>
      </c>
      <c r="H48" s="51" t="s">
        <v>104</v>
      </c>
      <c r="I48" s="169">
        <v>1</v>
      </c>
      <c r="J48" s="159">
        <f t="shared" si="0"/>
        <v>44230.8</v>
      </c>
      <c r="K48" s="52" t="s">
        <v>129</v>
      </c>
      <c r="L48" s="53" t="s">
        <v>62</v>
      </c>
      <c r="M48" s="53" t="s">
        <v>36</v>
      </c>
      <c r="N48" s="54" t="s">
        <v>28</v>
      </c>
      <c r="O48" s="55" t="s">
        <v>52</v>
      </c>
      <c r="P48" s="56" t="s">
        <v>53</v>
      </c>
    </row>
    <row r="49" spans="1:16" ht="38.25" x14ac:dyDescent="0.25">
      <c r="A49" s="36" t="s">
        <v>22</v>
      </c>
      <c r="B49" s="39">
        <v>33</v>
      </c>
      <c r="C49" s="189" t="s">
        <v>125</v>
      </c>
      <c r="D49" s="60" t="s">
        <v>130</v>
      </c>
      <c r="E49" s="181" t="s">
        <v>131</v>
      </c>
      <c r="F49" s="50" t="s">
        <v>132</v>
      </c>
      <c r="G49" s="152">
        <v>230772.15100000001</v>
      </c>
      <c r="H49" s="51" t="s">
        <v>104</v>
      </c>
      <c r="I49" s="169">
        <v>1</v>
      </c>
      <c r="J49" s="159">
        <f t="shared" si="0"/>
        <v>230772.15100000001</v>
      </c>
      <c r="K49" s="52" t="s">
        <v>129</v>
      </c>
      <c r="L49" s="53" t="s">
        <v>62</v>
      </c>
      <c r="M49" s="53" t="s">
        <v>36</v>
      </c>
      <c r="N49" s="54" t="s">
        <v>28</v>
      </c>
      <c r="O49" s="55" t="s">
        <v>52</v>
      </c>
      <c r="P49" s="56" t="s">
        <v>53</v>
      </c>
    </row>
    <row r="50" spans="1:16" ht="38.25" x14ac:dyDescent="0.25">
      <c r="A50" s="36" t="s">
        <v>22</v>
      </c>
      <c r="B50" s="48">
        <v>34</v>
      </c>
      <c r="C50" s="189" t="s">
        <v>125</v>
      </c>
      <c r="D50" s="49" t="s">
        <v>133</v>
      </c>
      <c r="E50" s="181" t="s">
        <v>134</v>
      </c>
      <c r="F50" s="50" t="s">
        <v>135</v>
      </c>
      <c r="G50" s="152">
        <v>184363.2</v>
      </c>
      <c r="H50" s="51" t="s">
        <v>104</v>
      </c>
      <c r="I50" s="169">
        <v>2</v>
      </c>
      <c r="J50" s="159">
        <f t="shared" si="0"/>
        <v>368726.4</v>
      </c>
      <c r="K50" s="52" t="s">
        <v>129</v>
      </c>
      <c r="L50" s="53" t="s">
        <v>62</v>
      </c>
      <c r="M50" s="53" t="s">
        <v>36</v>
      </c>
      <c r="N50" s="54" t="s">
        <v>28</v>
      </c>
      <c r="O50" s="55" t="s">
        <v>52</v>
      </c>
      <c r="P50" s="56" t="s">
        <v>53</v>
      </c>
    </row>
    <row r="51" spans="1:16" ht="38.25" x14ac:dyDescent="0.25">
      <c r="A51" s="36" t="s">
        <v>22</v>
      </c>
      <c r="B51" s="39">
        <v>35</v>
      </c>
      <c r="C51" s="189" t="s">
        <v>125</v>
      </c>
      <c r="D51" s="49" t="s">
        <v>136</v>
      </c>
      <c r="E51" s="181" t="s">
        <v>137</v>
      </c>
      <c r="F51" s="50" t="s">
        <v>135</v>
      </c>
      <c r="G51" s="152">
        <v>184363.2</v>
      </c>
      <c r="H51" s="51" t="s">
        <v>104</v>
      </c>
      <c r="I51" s="169">
        <v>2</v>
      </c>
      <c r="J51" s="159">
        <f t="shared" si="0"/>
        <v>368726.4</v>
      </c>
      <c r="K51" s="52" t="s">
        <v>129</v>
      </c>
      <c r="L51" s="53" t="s">
        <v>62</v>
      </c>
      <c r="M51" s="53" t="s">
        <v>36</v>
      </c>
      <c r="N51" s="54" t="s">
        <v>28</v>
      </c>
      <c r="O51" s="55" t="s">
        <v>52</v>
      </c>
      <c r="P51" s="56" t="s">
        <v>53</v>
      </c>
    </row>
    <row r="52" spans="1:16" ht="38.25" x14ac:dyDescent="0.25">
      <c r="A52" s="36" t="s">
        <v>22</v>
      </c>
      <c r="B52" s="48">
        <v>36</v>
      </c>
      <c r="C52" s="189" t="s">
        <v>66</v>
      </c>
      <c r="D52" s="49" t="s">
        <v>138</v>
      </c>
      <c r="E52" s="181" t="s">
        <v>139</v>
      </c>
      <c r="F52" s="50" t="s">
        <v>140</v>
      </c>
      <c r="G52" s="152">
        <v>18057600</v>
      </c>
      <c r="H52" s="51" t="s">
        <v>104</v>
      </c>
      <c r="I52" s="169">
        <v>1</v>
      </c>
      <c r="J52" s="159">
        <f t="shared" si="0"/>
        <v>18057600</v>
      </c>
      <c r="K52" s="52" t="s">
        <v>49</v>
      </c>
      <c r="L52" s="53" t="s">
        <v>50</v>
      </c>
      <c r="M52" s="53" t="s">
        <v>36</v>
      </c>
      <c r="N52" s="54" t="s">
        <v>51</v>
      </c>
      <c r="O52" s="55" t="s">
        <v>52</v>
      </c>
      <c r="P52" s="56" t="s">
        <v>53</v>
      </c>
    </row>
    <row r="53" spans="1:16" ht="38.25" x14ac:dyDescent="0.25">
      <c r="A53" s="36" t="s">
        <v>22</v>
      </c>
      <c r="B53" s="39">
        <v>37</v>
      </c>
      <c r="C53" s="189" t="s">
        <v>141</v>
      </c>
      <c r="D53" s="53" t="s">
        <v>142</v>
      </c>
      <c r="E53" s="182" t="s">
        <v>143</v>
      </c>
      <c r="F53" s="50" t="s">
        <v>144</v>
      </c>
      <c r="G53" s="152">
        <v>66.848500000000001</v>
      </c>
      <c r="H53" s="51" t="s">
        <v>43</v>
      </c>
      <c r="I53" s="170">
        <v>1</v>
      </c>
      <c r="J53" s="159">
        <f t="shared" si="0"/>
        <v>66.848500000000001</v>
      </c>
      <c r="K53" s="52" t="s">
        <v>71</v>
      </c>
      <c r="L53" s="53" t="s">
        <v>72</v>
      </c>
      <c r="M53" s="53" t="s">
        <v>36</v>
      </c>
      <c r="N53" s="54" t="s">
        <v>28</v>
      </c>
      <c r="O53" s="55" t="s">
        <v>29</v>
      </c>
      <c r="P53" s="56" t="s">
        <v>30</v>
      </c>
    </row>
    <row r="54" spans="1:16" ht="38.25" x14ac:dyDescent="0.25">
      <c r="A54" s="36" t="s">
        <v>22</v>
      </c>
      <c r="B54" s="48">
        <v>38</v>
      </c>
      <c r="C54" s="189" t="s">
        <v>141</v>
      </c>
      <c r="D54" s="53" t="s">
        <v>145</v>
      </c>
      <c r="E54" s="182" t="s">
        <v>146</v>
      </c>
      <c r="F54" s="50" t="s">
        <v>144</v>
      </c>
      <c r="G54" s="152">
        <v>97.184499999999986</v>
      </c>
      <c r="H54" s="51" t="s">
        <v>43</v>
      </c>
      <c r="I54" s="170">
        <v>1</v>
      </c>
      <c r="J54" s="159">
        <f t="shared" si="0"/>
        <v>97.184499999999986</v>
      </c>
      <c r="K54" s="52" t="s">
        <v>71</v>
      </c>
      <c r="L54" s="53" t="s">
        <v>72</v>
      </c>
      <c r="M54" s="53" t="s">
        <v>36</v>
      </c>
      <c r="N54" s="54" t="s">
        <v>28</v>
      </c>
      <c r="O54" s="55" t="s">
        <v>29</v>
      </c>
      <c r="P54" s="56" t="s">
        <v>30</v>
      </c>
    </row>
    <row r="55" spans="1:16" ht="38.25" x14ac:dyDescent="0.25">
      <c r="A55" s="36" t="s">
        <v>22</v>
      </c>
      <c r="B55" s="39">
        <v>39</v>
      </c>
      <c r="C55" s="189" t="s">
        <v>141</v>
      </c>
      <c r="D55" s="53" t="s">
        <v>147</v>
      </c>
      <c r="E55" s="182" t="s">
        <v>148</v>
      </c>
      <c r="F55" s="50" t="s">
        <v>144</v>
      </c>
      <c r="G55" s="152">
        <v>121.471</v>
      </c>
      <c r="H55" s="51" t="s">
        <v>43</v>
      </c>
      <c r="I55" s="170">
        <v>1</v>
      </c>
      <c r="J55" s="159">
        <f t="shared" si="0"/>
        <v>121.471</v>
      </c>
      <c r="K55" s="52" t="s">
        <v>71</v>
      </c>
      <c r="L55" s="53" t="s">
        <v>72</v>
      </c>
      <c r="M55" s="53" t="s">
        <v>36</v>
      </c>
      <c r="N55" s="54" t="s">
        <v>28</v>
      </c>
      <c r="O55" s="55" t="s">
        <v>29</v>
      </c>
      <c r="P55" s="56" t="s">
        <v>30</v>
      </c>
    </row>
    <row r="56" spans="1:16" ht="38.25" x14ac:dyDescent="0.25">
      <c r="A56" s="36" t="s">
        <v>22</v>
      </c>
      <c r="B56" s="48">
        <v>40</v>
      </c>
      <c r="C56" s="189" t="s">
        <v>141</v>
      </c>
      <c r="D56" s="53" t="s">
        <v>149</v>
      </c>
      <c r="E56" s="182" t="s">
        <v>148</v>
      </c>
      <c r="F56" s="50" t="s">
        <v>144</v>
      </c>
      <c r="G56" s="152">
        <v>121.471</v>
      </c>
      <c r="H56" s="51" t="s">
        <v>43</v>
      </c>
      <c r="I56" s="170">
        <v>1</v>
      </c>
      <c r="J56" s="159">
        <f t="shared" si="0"/>
        <v>121.471</v>
      </c>
      <c r="K56" s="52" t="s">
        <v>71</v>
      </c>
      <c r="L56" s="53" t="s">
        <v>72</v>
      </c>
      <c r="M56" s="53" t="s">
        <v>36</v>
      </c>
      <c r="N56" s="54" t="s">
        <v>28</v>
      </c>
      <c r="O56" s="55" t="s">
        <v>29</v>
      </c>
      <c r="P56" s="56" t="s">
        <v>30</v>
      </c>
    </row>
    <row r="57" spans="1:16" ht="38.25" x14ac:dyDescent="0.25">
      <c r="A57" s="36" t="s">
        <v>22</v>
      </c>
      <c r="B57" s="39">
        <v>41</v>
      </c>
      <c r="C57" s="189" t="s">
        <v>141</v>
      </c>
      <c r="D57" s="53" t="s">
        <v>150</v>
      </c>
      <c r="E57" s="182" t="s">
        <v>151</v>
      </c>
      <c r="F57" s="50" t="s">
        <v>144</v>
      </c>
      <c r="G57" s="152">
        <v>121.471</v>
      </c>
      <c r="H57" s="51" t="s">
        <v>43</v>
      </c>
      <c r="I57" s="170">
        <v>1</v>
      </c>
      <c r="J57" s="159">
        <f t="shared" si="0"/>
        <v>121.471</v>
      </c>
      <c r="K57" s="52" t="s">
        <v>71</v>
      </c>
      <c r="L57" s="53" t="s">
        <v>72</v>
      </c>
      <c r="M57" s="53" t="s">
        <v>36</v>
      </c>
      <c r="N57" s="54" t="s">
        <v>28</v>
      </c>
      <c r="O57" s="55" t="s">
        <v>29</v>
      </c>
      <c r="P57" s="56" t="s">
        <v>30</v>
      </c>
    </row>
    <row r="58" spans="1:16" ht="38.25" x14ac:dyDescent="0.25">
      <c r="A58" s="36" t="s">
        <v>22</v>
      </c>
      <c r="B58" s="48">
        <v>42</v>
      </c>
      <c r="C58" s="189" t="s">
        <v>152</v>
      </c>
      <c r="D58" s="60" t="s">
        <v>153</v>
      </c>
      <c r="E58" s="181" t="s">
        <v>154</v>
      </c>
      <c r="F58" s="50" t="s">
        <v>155</v>
      </c>
      <c r="G58" s="152">
        <v>31141.495000000003</v>
      </c>
      <c r="H58" s="55" t="s">
        <v>26</v>
      </c>
      <c r="I58" s="169">
        <v>1</v>
      </c>
      <c r="J58" s="159">
        <f t="shared" si="0"/>
        <v>31141.495000000003</v>
      </c>
      <c r="K58" s="52" t="s">
        <v>49</v>
      </c>
      <c r="L58" s="53" t="s">
        <v>50</v>
      </c>
      <c r="M58" s="53" t="s">
        <v>36</v>
      </c>
      <c r="N58" s="54" t="s">
        <v>28</v>
      </c>
      <c r="O58" s="55" t="s">
        <v>29</v>
      </c>
      <c r="P58" s="56" t="s">
        <v>30</v>
      </c>
    </row>
    <row r="59" spans="1:16" ht="38.25" x14ac:dyDescent="0.25">
      <c r="A59" s="36" t="s">
        <v>22</v>
      </c>
      <c r="B59" s="39">
        <v>43</v>
      </c>
      <c r="C59" s="189" t="s">
        <v>152</v>
      </c>
      <c r="D59" s="49">
        <v>65883</v>
      </c>
      <c r="E59" s="181" t="s">
        <v>154</v>
      </c>
      <c r="F59" s="50" t="s">
        <v>155</v>
      </c>
      <c r="G59" s="152">
        <v>31141.495000000003</v>
      </c>
      <c r="H59" s="51" t="s">
        <v>26</v>
      </c>
      <c r="I59" s="169">
        <v>1</v>
      </c>
      <c r="J59" s="159">
        <f t="shared" si="0"/>
        <v>31141.495000000003</v>
      </c>
      <c r="K59" s="52" t="s">
        <v>49</v>
      </c>
      <c r="L59" s="53" t="s">
        <v>50</v>
      </c>
      <c r="M59" s="53" t="s">
        <v>36</v>
      </c>
      <c r="N59" s="54" t="s">
        <v>28</v>
      </c>
      <c r="O59" s="55" t="s">
        <v>29</v>
      </c>
      <c r="P59" s="56" t="s">
        <v>30</v>
      </c>
    </row>
    <row r="60" spans="1:16" ht="38.25" x14ac:dyDescent="0.25">
      <c r="A60" s="36" t="s">
        <v>22</v>
      </c>
      <c r="B60" s="48">
        <v>44</v>
      </c>
      <c r="C60" s="189" t="s">
        <v>156</v>
      </c>
      <c r="D60" s="49" t="s">
        <v>157</v>
      </c>
      <c r="E60" s="181" t="s">
        <v>158</v>
      </c>
      <c r="F60" s="59" t="s">
        <v>159</v>
      </c>
      <c r="G60" s="152">
        <v>75417.576000000001</v>
      </c>
      <c r="H60" s="51" t="s">
        <v>104</v>
      </c>
      <c r="I60" s="169">
        <v>2</v>
      </c>
      <c r="J60" s="159">
        <f t="shared" si="0"/>
        <v>150835.152</v>
      </c>
      <c r="K60" s="52" t="s">
        <v>49</v>
      </c>
      <c r="L60" s="53" t="s">
        <v>50</v>
      </c>
      <c r="M60" s="53" t="s">
        <v>36</v>
      </c>
      <c r="N60" s="54" t="s">
        <v>51</v>
      </c>
      <c r="O60" s="55" t="s">
        <v>52</v>
      </c>
      <c r="P60" s="56" t="s">
        <v>53</v>
      </c>
    </row>
    <row r="61" spans="1:16" ht="38.25" x14ac:dyDescent="0.25">
      <c r="A61" s="36" t="s">
        <v>22</v>
      </c>
      <c r="B61" s="39">
        <v>45</v>
      </c>
      <c r="C61" s="189" t="s">
        <v>156</v>
      </c>
      <c r="D61" s="49" t="s">
        <v>160</v>
      </c>
      <c r="E61" s="181" t="s">
        <v>161</v>
      </c>
      <c r="F61" s="59" t="s">
        <v>162</v>
      </c>
      <c r="G61" s="152">
        <v>117596.69500000001</v>
      </c>
      <c r="H61" s="51" t="s">
        <v>104</v>
      </c>
      <c r="I61" s="169">
        <v>1</v>
      </c>
      <c r="J61" s="159">
        <f t="shared" si="0"/>
        <v>117596.69500000001</v>
      </c>
      <c r="K61" s="52" t="s">
        <v>49</v>
      </c>
      <c r="L61" s="53" t="s">
        <v>50</v>
      </c>
      <c r="M61" s="53" t="s">
        <v>36</v>
      </c>
      <c r="N61" s="54" t="s">
        <v>51</v>
      </c>
      <c r="O61" s="55" t="s">
        <v>52</v>
      </c>
      <c r="P61" s="56" t="s">
        <v>53</v>
      </c>
    </row>
    <row r="62" spans="1:16" ht="38.25" x14ac:dyDescent="0.25">
      <c r="A62" s="36" t="s">
        <v>22</v>
      </c>
      <c r="B62" s="48">
        <v>46</v>
      </c>
      <c r="C62" s="189" t="s">
        <v>156</v>
      </c>
      <c r="D62" s="49" t="s">
        <v>163</v>
      </c>
      <c r="E62" s="181" t="s">
        <v>164</v>
      </c>
      <c r="F62" s="59" t="s">
        <v>165</v>
      </c>
      <c r="G62" s="152">
        <v>125565.576</v>
      </c>
      <c r="H62" s="51" t="s">
        <v>104</v>
      </c>
      <c r="I62" s="169">
        <v>1</v>
      </c>
      <c r="J62" s="159">
        <f t="shared" si="0"/>
        <v>125565.576</v>
      </c>
      <c r="K62" s="52" t="s">
        <v>49</v>
      </c>
      <c r="L62" s="53" t="s">
        <v>50</v>
      </c>
      <c r="M62" s="53" t="s">
        <v>36</v>
      </c>
      <c r="N62" s="54" t="s">
        <v>51</v>
      </c>
      <c r="O62" s="55" t="s">
        <v>52</v>
      </c>
      <c r="P62" s="56" t="s">
        <v>53</v>
      </c>
    </row>
    <row r="63" spans="1:16" ht="38.25" x14ac:dyDescent="0.25">
      <c r="A63" s="36" t="s">
        <v>22</v>
      </c>
      <c r="B63" s="39">
        <v>47</v>
      </c>
      <c r="C63" s="189" t="s">
        <v>156</v>
      </c>
      <c r="D63" s="49" t="s">
        <v>166</v>
      </c>
      <c r="E63" s="181" t="s">
        <v>167</v>
      </c>
      <c r="F63" s="59" t="s">
        <v>168</v>
      </c>
      <c r="G63" s="152">
        <v>365961.65500000003</v>
      </c>
      <c r="H63" s="51" t="s">
        <v>104</v>
      </c>
      <c r="I63" s="169">
        <v>1</v>
      </c>
      <c r="J63" s="159">
        <f t="shared" si="0"/>
        <v>365961.65500000003</v>
      </c>
      <c r="K63" s="52" t="s">
        <v>49</v>
      </c>
      <c r="L63" s="53" t="s">
        <v>50</v>
      </c>
      <c r="M63" s="53" t="s">
        <v>36</v>
      </c>
      <c r="N63" s="54" t="s">
        <v>51</v>
      </c>
      <c r="O63" s="55" t="s">
        <v>52</v>
      </c>
      <c r="P63" s="56" t="s">
        <v>53</v>
      </c>
    </row>
    <row r="64" spans="1:16" ht="38.25" x14ac:dyDescent="0.25">
      <c r="A64" s="36" t="s">
        <v>22</v>
      </c>
      <c r="B64" s="48">
        <v>48</v>
      </c>
      <c r="C64" s="189" t="s">
        <v>156</v>
      </c>
      <c r="D64" s="49" t="s">
        <v>169</v>
      </c>
      <c r="E64" s="181" t="s">
        <v>167</v>
      </c>
      <c r="F64" s="59" t="s">
        <v>159</v>
      </c>
      <c r="G64" s="152">
        <v>356657.55249999999</v>
      </c>
      <c r="H64" s="51" t="s">
        <v>104</v>
      </c>
      <c r="I64" s="169">
        <v>1</v>
      </c>
      <c r="J64" s="159">
        <f t="shared" si="0"/>
        <v>356657.55249999999</v>
      </c>
      <c r="K64" s="52" t="s">
        <v>49</v>
      </c>
      <c r="L64" s="53" t="s">
        <v>50</v>
      </c>
      <c r="M64" s="53" t="s">
        <v>36</v>
      </c>
      <c r="N64" s="54" t="s">
        <v>51</v>
      </c>
      <c r="O64" s="55" t="s">
        <v>52</v>
      </c>
      <c r="P64" s="56" t="s">
        <v>53</v>
      </c>
    </row>
    <row r="65" spans="1:16" ht="38.25" x14ac:dyDescent="0.25">
      <c r="A65" s="36" t="s">
        <v>22</v>
      </c>
      <c r="B65" s="39">
        <v>49</v>
      </c>
      <c r="C65" s="189" t="s">
        <v>125</v>
      </c>
      <c r="D65" s="49" t="s">
        <v>170</v>
      </c>
      <c r="E65" s="181" t="s">
        <v>171</v>
      </c>
      <c r="F65" s="50" t="s">
        <v>172</v>
      </c>
      <c r="G65" s="152">
        <v>438478.80000000005</v>
      </c>
      <c r="H65" s="51" t="s">
        <v>104</v>
      </c>
      <c r="I65" s="169">
        <v>1</v>
      </c>
      <c r="J65" s="159">
        <f t="shared" si="0"/>
        <v>438478.80000000005</v>
      </c>
      <c r="K65" s="52" t="s">
        <v>129</v>
      </c>
      <c r="L65" s="53" t="s">
        <v>62</v>
      </c>
      <c r="M65" s="53" t="s">
        <v>36</v>
      </c>
      <c r="N65" s="54" t="s">
        <v>28</v>
      </c>
      <c r="O65" s="55" t="s">
        <v>52</v>
      </c>
      <c r="P65" s="56" t="s">
        <v>53</v>
      </c>
    </row>
    <row r="66" spans="1:16" ht="38.25" x14ac:dyDescent="0.25">
      <c r="A66" s="36" t="s">
        <v>22</v>
      </c>
      <c r="B66" s="48">
        <v>50</v>
      </c>
      <c r="C66" s="189" t="s">
        <v>125</v>
      </c>
      <c r="D66" s="49" t="s">
        <v>173</v>
      </c>
      <c r="E66" s="181" t="s">
        <v>174</v>
      </c>
      <c r="F66" s="50" t="s">
        <v>175</v>
      </c>
      <c r="G66" s="152">
        <v>34170.4735</v>
      </c>
      <c r="H66" s="51" t="s">
        <v>104</v>
      </c>
      <c r="I66" s="169">
        <v>5</v>
      </c>
      <c r="J66" s="159">
        <f t="shared" si="0"/>
        <v>170852.36749999999</v>
      </c>
      <c r="K66" s="52" t="s">
        <v>129</v>
      </c>
      <c r="L66" s="53" t="s">
        <v>62</v>
      </c>
      <c r="M66" s="53" t="s">
        <v>36</v>
      </c>
      <c r="N66" s="54" t="s">
        <v>28</v>
      </c>
      <c r="O66" s="55" t="s">
        <v>52</v>
      </c>
      <c r="P66" s="56" t="s">
        <v>53</v>
      </c>
    </row>
    <row r="67" spans="1:16" ht="38.25" x14ac:dyDescent="0.25">
      <c r="A67" s="36" t="s">
        <v>22</v>
      </c>
      <c r="B67" s="39">
        <v>51</v>
      </c>
      <c r="C67" s="189" t="s">
        <v>23</v>
      </c>
      <c r="D67" s="53" t="s">
        <v>176</v>
      </c>
      <c r="E67" s="182" t="s">
        <v>177</v>
      </c>
      <c r="F67" s="50">
        <v>38926</v>
      </c>
      <c r="G67" s="152">
        <v>17200.464</v>
      </c>
      <c r="H67" s="51" t="s">
        <v>26</v>
      </c>
      <c r="I67" s="170">
        <v>1</v>
      </c>
      <c r="J67" s="159">
        <f t="shared" si="0"/>
        <v>17200.464</v>
      </c>
      <c r="K67" s="61" t="s">
        <v>129</v>
      </c>
      <c r="L67" s="61" t="s">
        <v>62</v>
      </c>
      <c r="M67" s="61" t="s">
        <v>27</v>
      </c>
      <c r="N67" s="61" t="s">
        <v>28</v>
      </c>
      <c r="O67" s="55" t="s">
        <v>29</v>
      </c>
      <c r="P67" s="56" t="s">
        <v>30</v>
      </c>
    </row>
    <row r="68" spans="1:16" ht="38.25" x14ac:dyDescent="0.25">
      <c r="A68" s="36" t="s">
        <v>22</v>
      </c>
      <c r="B68" s="48">
        <v>52</v>
      </c>
      <c r="C68" s="189" t="s">
        <v>23</v>
      </c>
      <c r="D68" s="53" t="s">
        <v>178</v>
      </c>
      <c r="E68" s="182" t="s">
        <v>177</v>
      </c>
      <c r="F68" s="50">
        <v>38926</v>
      </c>
      <c r="G68" s="152">
        <v>17200.464</v>
      </c>
      <c r="H68" s="51" t="s">
        <v>26</v>
      </c>
      <c r="I68" s="170">
        <v>1</v>
      </c>
      <c r="J68" s="159">
        <f t="shared" si="0"/>
        <v>17200.464</v>
      </c>
      <c r="K68" s="61" t="s">
        <v>129</v>
      </c>
      <c r="L68" s="61" t="s">
        <v>62</v>
      </c>
      <c r="M68" s="61" t="s">
        <v>27</v>
      </c>
      <c r="N68" s="61" t="s">
        <v>28</v>
      </c>
      <c r="O68" s="55" t="s">
        <v>29</v>
      </c>
      <c r="P68" s="56" t="s">
        <v>30</v>
      </c>
    </row>
    <row r="69" spans="1:16" ht="38.25" x14ac:dyDescent="0.25">
      <c r="A69" s="36" t="s">
        <v>22</v>
      </c>
      <c r="B69" s="39">
        <v>53</v>
      </c>
      <c r="C69" s="189" t="s">
        <v>23</v>
      </c>
      <c r="D69" s="53" t="s">
        <v>179</v>
      </c>
      <c r="E69" s="182" t="s">
        <v>177</v>
      </c>
      <c r="F69" s="50">
        <v>38926</v>
      </c>
      <c r="G69" s="152">
        <v>17200.464</v>
      </c>
      <c r="H69" s="51" t="s">
        <v>26</v>
      </c>
      <c r="I69" s="170">
        <v>1</v>
      </c>
      <c r="J69" s="159">
        <f t="shared" si="0"/>
        <v>17200.464</v>
      </c>
      <c r="K69" s="61" t="s">
        <v>129</v>
      </c>
      <c r="L69" s="61" t="s">
        <v>62</v>
      </c>
      <c r="M69" s="61" t="s">
        <v>27</v>
      </c>
      <c r="N69" s="61" t="s">
        <v>28</v>
      </c>
      <c r="O69" s="55" t="s">
        <v>29</v>
      </c>
      <c r="P69" s="56" t="s">
        <v>30</v>
      </c>
    </row>
    <row r="70" spans="1:16" ht="38.25" x14ac:dyDescent="0.25">
      <c r="A70" s="36" t="s">
        <v>22</v>
      </c>
      <c r="B70" s="48">
        <v>54</v>
      </c>
      <c r="C70" s="189" t="s">
        <v>23</v>
      </c>
      <c r="D70" s="53" t="s">
        <v>180</v>
      </c>
      <c r="E70" s="182" t="s">
        <v>177</v>
      </c>
      <c r="F70" s="50">
        <v>38926</v>
      </c>
      <c r="G70" s="152">
        <v>17200.464</v>
      </c>
      <c r="H70" s="51" t="s">
        <v>26</v>
      </c>
      <c r="I70" s="170">
        <v>1</v>
      </c>
      <c r="J70" s="159">
        <f t="shared" si="0"/>
        <v>17200.464</v>
      </c>
      <c r="K70" s="61" t="s">
        <v>129</v>
      </c>
      <c r="L70" s="61" t="s">
        <v>62</v>
      </c>
      <c r="M70" s="61" t="s">
        <v>27</v>
      </c>
      <c r="N70" s="61" t="s">
        <v>28</v>
      </c>
      <c r="O70" s="55" t="s">
        <v>29</v>
      </c>
      <c r="P70" s="56" t="s">
        <v>30</v>
      </c>
    </row>
    <row r="71" spans="1:16" ht="38.25" x14ac:dyDescent="0.25">
      <c r="A71" s="36" t="s">
        <v>22</v>
      </c>
      <c r="B71" s="39">
        <v>55</v>
      </c>
      <c r="C71" s="189" t="s">
        <v>23</v>
      </c>
      <c r="D71" s="53" t="s">
        <v>181</v>
      </c>
      <c r="E71" s="182" t="s">
        <v>177</v>
      </c>
      <c r="F71" s="50">
        <v>38926</v>
      </c>
      <c r="G71" s="152">
        <v>17200.464</v>
      </c>
      <c r="H71" s="51" t="s">
        <v>26</v>
      </c>
      <c r="I71" s="170">
        <v>1</v>
      </c>
      <c r="J71" s="159">
        <f t="shared" si="0"/>
        <v>17200.464</v>
      </c>
      <c r="K71" s="61" t="s">
        <v>129</v>
      </c>
      <c r="L71" s="61" t="s">
        <v>62</v>
      </c>
      <c r="M71" s="61" t="s">
        <v>27</v>
      </c>
      <c r="N71" s="61" t="s">
        <v>28</v>
      </c>
      <c r="O71" s="55" t="s">
        <v>29</v>
      </c>
      <c r="P71" s="56" t="s">
        <v>30</v>
      </c>
    </row>
    <row r="72" spans="1:16" ht="38.25" x14ac:dyDescent="0.25">
      <c r="A72" s="36" t="s">
        <v>22</v>
      </c>
      <c r="B72" s="48">
        <v>56</v>
      </c>
      <c r="C72" s="189" t="s">
        <v>23</v>
      </c>
      <c r="D72" s="53" t="s">
        <v>182</v>
      </c>
      <c r="E72" s="182" t="s">
        <v>177</v>
      </c>
      <c r="F72" s="50">
        <v>38926</v>
      </c>
      <c r="G72" s="152">
        <v>17200.464</v>
      </c>
      <c r="H72" s="51" t="s">
        <v>26</v>
      </c>
      <c r="I72" s="170">
        <v>1</v>
      </c>
      <c r="J72" s="159">
        <f t="shared" si="0"/>
        <v>17200.464</v>
      </c>
      <c r="K72" s="61" t="s">
        <v>129</v>
      </c>
      <c r="L72" s="61" t="s">
        <v>62</v>
      </c>
      <c r="M72" s="61" t="s">
        <v>27</v>
      </c>
      <c r="N72" s="61" t="s">
        <v>28</v>
      </c>
      <c r="O72" s="55" t="s">
        <v>29</v>
      </c>
      <c r="P72" s="56" t="s">
        <v>30</v>
      </c>
    </row>
    <row r="73" spans="1:16" ht="38.25" x14ac:dyDescent="0.25">
      <c r="A73" s="36" t="s">
        <v>22</v>
      </c>
      <c r="B73" s="39">
        <v>57</v>
      </c>
      <c r="C73" s="189" t="s">
        <v>23</v>
      </c>
      <c r="D73" s="53" t="s">
        <v>183</v>
      </c>
      <c r="E73" s="182" t="s">
        <v>177</v>
      </c>
      <c r="F73" s="50">
        <v>38926</v>
      </c>
      <c r="G73" s="152">
        <v>17200.464</v>
      </c>
      <c r="H73" s="51" t="s">
        <v>26</v>
      </c>
      <c r="I73" s="170">
        <v>1</v>
      </c>
      <c r="J73" s="159">
        <f t="shared" si="0"/>
        <v>17200.464</v>
      </c>
      <c r="K73" s="61" t="s">
        <v>129</v>
      </c>
      <c r="L73" s="61" t="s">
        <v>62</v>
      </c>
      <c r="M73" s="61" t="s">
        <v>27</v>
      </c>
      <c r="N73" s="61" t="s">
        <v>28</v>
      </c>
      <c r="O73" s="55" t="s">
        <v>29</v>
      </c>
      <c r="P73" s="56" t="s">
        <v>30</v>
      </c>
    </row>
    <row r="74" spans="1:16" ht="38.25" x14ac:dyDescent="0.25">
      <c r="A74" s="36" t="s">
        <v>22</v>
      </c>
      <c r="B74" s="48">
        <v>58</v>
      </c>
      <c r="C74" s="189" t="s">
        <v>184</v>
      </c>
      <c r="D74" s="60" t="s">
        <v>185</v>
      </c>
      <c r="E74" s="181" t="s">
        <v>186</v>
      </c>
      <c r="F74" s="50" t="s">
        <v>187</v>
      </c>
      <c r="G74" s="152">
        <v>28035</v>
      </c>
      <c r="H74" s="51" t="s">
        <v>43</v>
      </c>
      <c r="I74" s="169">
        <v>1</v>
      </c>
      <c r="J74" s="159">
        <f t="shared" si="0"/>
        <v>28035</v>
      </c>
      <c r="K74" s="52" t="s">
        <v>188</v>
      </c>
      <c r="L74" s="53" t="s">
        <v>189</v>
      </c>
      <c r="M74" s="53" t="s">
        <v>36</v>
      </c>
      <c r="N74" s="54" t="s">
        <v>28</v>
      </c>
      <c r="O74" s="55" t="s">
        <v>29</v>
      </c>
      <c r="P74" s="56" t="s">
        <v>30</v>
      </c>
    </row>
    <row r="75" spans="1:16" ht="38.25" x14ac:dyDescent="0.25">
      <c r="A75" s="36" t="s">
        <v>22</v>
      </c>
      <c r="B75" s="39">
        <v>59</v>
      </c>
      <c r="C75" s="189" t="s">
        <v>23</v>
      </c>
      <c r="D75" s="49" t="s">
        <v>190</v>
      </c>
      <c r="E75" s="181" t="s">
        <v>191</v>
      </c>
      <c r="F75" s="50">
        <v>43191</v>
      </c>
      <c r="G75" s="152">
        <v>3532.75</v>
      </c>
      <c r="H75" s="51" t="s">
        <v>26</v>
      </c>
      <c r="I75" s="169">
        <v>1</v>
      </c>
      <c r="J75" s="159">
        <f t="shared" si="0"/>
        <v>3532.75</v>
      </c>
      <c r="K75" s="53" t="s">
        <v>192</v>
      </c>
      <c r="L75" s="53"/>
      <c r="M75" s="54" t="s">
        <v>27</v>
      </c>
      <c r="N75" s="55" t="s">
        <v>28</v>
      </c>
      <c r="O75" s="55" t="s">
        <v>29</v>
      </c>
      <c r="P75" s="56" t="s">
        <v>30</v>
      </c>
    </row>
    <row r="76" spans="1:16" ht="38.25" x14ac:dyDescent="0.25">
      <c r="A76" s="36" t="s">
        <v>22</v>
      </c>
      <c r="B76" s="48">
        <v>60</v>
      </c>
      <c r="C76" s="189" t="s">
        <v>23</v>
      </c>
      <c r="D76" s="53" t="s">
        <v>193</v>
      </c>
      <c r="E76" s="182" t="s">
        <v>194</v>
      </c>
      <c r="F76" s="50">
        <v>39625</v>
      </c>
      <c r="G76" s="152">
        <v>1699.8310000000001</v>
      </c>
      <c r="H76" s="51" t="s">
        <v>26</v>
      </c>
      <c r="I76" s="170">
        <v>1</v>
      </c>
      <c r="J76" s="159">
        <f t="shared" si="0"/>
        <v>1699.8310000000001</v>
      </c>
      <c r="K76" s="61" t="s">
        <v>129</v>
      </c>
      <c r="L76" s="61" t="s">
        <v>62</v>
      </c>
      <c r="M76" s="61" t="s">
        <v>27</v>
      </c>
      <c r="N76" s="61" t="s">
        <v>28</v>
      </c>
      <c r="O76" s="55" t="s">
        <v>29</v>
      </c>
      <c r="P76" s="56" t="s">
        <v>30</v>
      </c>
    </row>
    <row r="77" spans="1:16" ht="38.25" x14ac:dyDescent="0.25">
      <c r="A77" s="36" t="s">
        <v>22</v>
      </c>
      <c r="B77" s="39">
        <v>61</v>
      </c>
      <c r="C77" s="189" t="s">
        <v>23</v>
      </c>
      <c r="D77" s="53" t="s">
        <v>195</v>
      </c>
      <c r="E77" s="182" t="s">
        <v>194</v>
      </c>
      <c r="F77" s="50">
        <v>39625</v>
      </c>
      <c r="G77" s="152">
        <v>1699.8325000000002</v>
      </c>
      <c r="H77" s="51" t="s">
        <v>26</v>
      </c>
      <c r="I77" s="170">
        <v>1</v>
      </c>
      <c r="J77" s="159">
        <f t="shared" si="0"/>
        <v>1699.8325000000002</v>
      </c>
      <c r="K77" s="61" t="s">
        <v>129</v>
      </c>
      <c r="L77" s="61" t="s">
        <v>62</v>
      </c>
      <c r="M77" s="61" t="s">
        <v>27</v>
      </c>
      <c r="N77" s="61" t="s">
        <v>28</v>
      </c>
      <c r="O77" s="55" t="s">
        <v>29</v>
      </c>
      <c r="P77" s="56" t="s">
        <v>30</v>
      </c>
    </row>
    <row r="78" spans="1:16" ht="38.25" x14ac:dyDescent="0.25">
      <c r="A78" s="36" t="s">
        <v>22</v>
      </c>
      <c r="B78" s="48">
        <v>62</v>
      </c>
      <c r="C78" s="189" t="s">
        <v>23</v>
      </c>
      <c r="D78" s="53" t="s">
        <v>196</v>
      </c>
      <c r="E78" s="182" t="s">
        <v>194</v>
      </c>
      <c r="F78" s="50">
        <v>39625</v>
      </c>
      <c r="G78" s="152">
        <v>1699.8325000000002</v>
      </c>
      <c r="H78" s="51" t="s">
        <v>26</v>
      </c>
      <c r="I78" s="170">
        <v>1</v>
      </c>
      <c r="J78" s="159">
        <f t="shared" si="0"/>
        <v>1699.8325000000002</v>
      </c>
      <c r="K78" s="61" t="s">
        <v>129</v>
      </c>
      <c r="L78" s="61" t="s">
        <v>62</v>
      </c>
      <c r="M78" s="61" t="s">
        <v>27</v>
      </c>
      <c r="N78" s="61" t="s">
        <v>28</v>
      </c>
      <c r="O78" s="55" t="s">
        <v>29</v>
      </c>
      <c r="P78" s="56" t="s">
        <v>30</v>
      </c>
    </row>
    <row r="79" spans="1:16" ht="38.25" x14ac:dyDescent="0.25">
      <c r="A79" s="36" t="s">
        <v>22</v>
      </c>
      <c r="B79" s="39">
        <v>63</v>
      </c>
      <c r="C79" s="189" t="s">
        <v>23</v>
      </c>
      <c r="D79" s="53" t="s">
        <v>197</v>
      </c>
      <c r="E79" s="182" t="s">
        <v>194</v>
      </c>
      <c r="F79" s="50">
        <v>39625</v>
      </c>
      <c r="G79" s="152">
        <v>1699.8325000000002</v>
      </c>
      <c r="H79" s="51" t="s">
        <v>26</v>
      </c>
      <c r="I79" s="170">
        <v>1</v>
      </c>
      <c r="J79" s="159">
        <f t="shared" si="0"/>
        <v>1699.8325000000002</v>
      </c>
      <c r="K79" s="61" t="s">
        <v>129</v>
      </c>
      <c r="L79" s="61" t="s">
        <v>62</v>
      </c>
      <c r="M79" s="61" t="s">
        <v>27</v>
      </c>
      <c r="N79" s="61" t="s">
        <v>28</v>
      </c>
      <c r="O79" s="55" t="s">
        <v>29</v>
      </c>
      <c r="P79" s="56" t="s">
        <v>30</v>
      </c>
    </row>
    <row r="80" spans="1:16" ht="38.25" x14ac:dyDescent="0.25">
      <c r="A80" s="36" t="s">
        <v>22</v>
      </c>
      <c r="B80" s="48">
        <v>64</v>
      </c>
      <c r="C80" s="189" t="s">
        <v>23</v>
      </c>
      <c r="D80" s="53" t="s">
        <v>198</v>
      </c>
      <c r="E80" s="182" t="s">
        <v>194</v>
      </c>
      <c r="F80" s="50">
        <v>39625</v>
      </c>
      <c r="G80" s="152">
        <v>1699.8325000000002</v>
      </c>
      <c r="H80" s="51" t="s">
        <v>26</v>
      </c>
      <c r="I80" s="170">
        <v>1</v>
      </c>
      <c r="J80" s="159">
        <f t="shared" si="0"/>
        <v>1699.8325000000002</v>
      </c>
      <c r="K80" s="61" t="s">
        <v>129</v>
      </c>
      <c r="L80" s="61" t="s">
        <v>62</v>
      </c>
      <c r="M80" s="61" t="s">
        <v>27</v>
      </c>
      <c r="N80" s="61" t="s">
        <v>28</v>
      </c>
      <c r="O80" s="55" t="s">
        <v>29</v>
      </c>
      <c r="P80" s="56" t="s">
        <v>30</v>
      </c>
    </row>
    <row r="81" spans="1:16" ht="38.25" x14ac:dyDescent="0.25">
      <c r="A81" s="36" t="s">
        <v>22</v>
      </c>
      <c r="B81" s="39">
        <v>65</v>
      </c>
      <c r="C81" s="189" t="s">
        <v>23</v>
      </c>
      <c r="D81" s="53" t="s">
        <v>199</v>
      </c>
      <c r="E81" s="182" t="s">
        <v>200</v>
      </c>
      <c r="F81" s="50">
        <v>39625</v>
      </c>
      <c r="G81" s="152">
        <v>1388.136</v>
      </c>
      <c r="H81" s="51" t="s">
        <v>26</v>
      </c>
      <c r="I81" s="170">
        <v>1</v>
      </c>
      <c r="J81" s="159">
        <f t="shared" si="0"/>
        <v>1388.136</v>
      </c>
      <c r="K81" s="61" t="s">
        <v>129</v>
      </c>
      <c r="L81" s="61" t="s">
        <v>62</v>
      </c>
      <c r="M81" s="61" t="s">
        <v>27</v>
      </c>
      <c r="N81" s="61" t="s">
        <v>28</v>
      </c>
      <c r="O81" s="55" t="s">
        <v>29</v>
      </c>
      <c r="P81" s="56" t="s">
        <v>30</v>
      </c>
    </row>
    <row r="82" spans="1:16" ht="38.25" x14ac:dyDescent="0.25">
      <c r="A82" s="36" t="s">
        <v>22</v>
      </c>
      <c r="B82" s="48">
        <v>66</v>
      </c>
      <c r="C82" s="189" t="s">
        <v>23</v>
      </c>
      <c r="D82" s="53" t="s">
        <v>201</v>
      </c>
      <c r="E82" s="182" t="s">
        <v>200</v>
      </c>
      <c r="F82" s="50">
        <v>39625</v>
      </c>
      <c r="G82" s="152">
        <v>1388.136</v>
      </c>
      <c r="H82" s="51" t="s">
        <v>26</v>
      </c>
      <c r="I82" s="170">
        <v>1</v>
      </c>
      <c r="J82" s="159">
        <f t="shared" si="0"/>
        <v>1388.136</v>
      </c>
      <c r="K82" s="61" t="s">
        <v>129</v>
      </c>
      <c r="L82" s="61" t="s">
        <v>62</v>
      </c>
      <c r="M82" s="61" t="s">
        <v>27</v>
      </c>
      <c r="N82" s="61" t="s">
        <v>28</v>
      </c>
      <c r="O82" s="55" t="s">
        <v>29</v>
      </c>
      <c r="P82" s="56" t="s">
        <v>30</v>
      </c>
    </row>
    <row r="83" spans="1:16" ht="38.25" x14ac:dyDescent="0.25">
      <c r="A83" s="36" t="s">
        <v>22</v>
      </c>
      <c r="B83" s="39">
        <v>67</v>
      </c>
      <c r="C83" s="189" t="s">
        <v>23</v>
      </c>
      <c r="D83" s="53" t="s">
        <v>202</v>
      </c>
      <c r="E83" s="182" t="s">
        <v>200</v>
      </c>
      <c r="F83" s="50">
        <v>39625</v>
      </c>
      <c r="G83" s="152">
        <v>1388.136</v>
      </c>
      <c r="H83" s="51" t="s">
        <v>26</v>
      </c>
      <c r="I83" s="170">
        <v>1</v>
      </c>
      <c r="J83" s="159">
        <f t="shared" si="0"/>
        <v>1388.136</v>
      </c>
      <c r="K83" s="61" t="s">
        <v>129</v>
      </c>
      <c r="L83" s="61" t="s">
        <v>62</v>
      </c>
      <c r="M83" s="61" t="s">
        <v>27</v>
      </c>
      <c r="N83" s="61" t="s">
        <v>28</v>
      </c>
      <c r="O83" s="55" t="s">
        <v>29</v>
      </c>
      <c r="P83" s="56" t="s">
        <v>30</v>
      </c>
    </row>
    <row r="84" spans="1:16" ht="38.25" x14ac:dyDescent="0.25">
      <c r="A84" s="36" t="s">
        <v>22</v>
      </c>
      <c r="B84" s="48">
        <v>68</v>
      </c>
      <c r="C84" s="189" t="s">
        <v>23</v>
      </c>
      <c r="D84" s="53" t="s">
        <v>203</v>
      </c>
      <c r="E84" s="182" t="s">
        <v>200</v>
      </c>
      <c r="F84" s="50">
        <v>39625</v>
      </c>
      <c r="G84" s="152">
        <v>1388.136</v>
      </c>
      <c r="H84" s="51" t="s">
        <v>26</v>
      </c>
      <c r="I84" s="170">
        <v>1</v>
      </c>
      <c r="J84" s="159">
        <f t="shared" ref="J84:J147" si="1">G84*I84</f>
        <v>1388.136</v>
      </c>
      <c r="K84" s="61" t="s">
        <v>129</v>
      </c>
      <c r="L84" s="61" t="s">
        <v>62</v>
      </c>
      <c r="M84" s="61" t="s">
        <v>27</v>
      </c>
      <c r="N84" s="61" t="s">
        <v>28</v>
      </c>
      <c r="O84" s="55" t="s">
        <v>29</v>
      </c>
      <c r="P84" s="56" t="s">
        <v>30</v>
      </c>
    </row>
    <row r="85" spans="1:16" ht="38.25" x14ac:dyDescent="0.25">
      <c r="A85" s="36" t="s">
        <v>22</v>
      </c>
      <c r="B85" s="39">
        <v>69</v>
      </c>
      <c r="C85" s="189" t="s">
        <v>23</v>
      </c>
      <c r="D85" s="53" t="s">
        <v>204</v>
      </c>
      <c r="E85" s="182" t="s">
        <v>200</v>
      </c>
      <c r="F85" s="50">
        <v>39625</v>
      </c>
      <c r="G85" s="152">
        <v>1388.136</v>
      </c>
      <c r="H85" s="51" t="s">
        <v>26</v>
      </c>
      <c r="I85" s="170">
        <v>1</v>
      </c>
      <c r="J85" s="159">
        <f t="shared" si="1"/>
        <v>1388.136</v>
      </c>
      <c r="K85" s="61" t="s">
        <v>129</v>
      </c>
      <c r="L85" s="61" t="s">
        <v>62</v>
      </c>
      <c r="M85" s="61" t="s">
        <v>27</v>
      </c>
      <c r="N85" s="61" t="s">
        <v>28</v>
      </c>
      <c r="O85" s="55" t="s">
        <v>29</v>
      </c>
      <c r="P85" s="56" t="s">
        <v>30</v>
      </c>
    </row>
    <row r="86" spans="1:16" ht="38.25" x14ac:dyDescent="0.25">
      <c r="A86" s="36" t="s">
        <v>22</v>
      </c>
      <c r="B86" s="48">
        <v>70</v>
      </c>
      <c r="C86" s="189" t="s">
        <v>23</v>
      </c>
      <c r="D86" s="53" t="s">
        <v>205</v>
      </c>
      <c r="E86" s="182" t="s">
        <v>200</v>
      </c>
      <c r="F86" s="50">
        <v>39625</v>
      </c>
      <c r="G86" s="152">
        <v>1388.136</v>
      </c>
      <c r="H86" s="51" t="s">
        <v>26</v>
      </c>
      <c r="I86" s="170">
        <v>1</v>
      </c>
      <c r="J86" s="159">
        <f t="shared" si="1"/>
        <v>1388.136</v>
      </c>
      <c r="K86" s="61" t="s">
        <v>129</v>
      </c>
      <c r="L86" s="61" t="s">
        <v>62</v>
      </c>
      <c r="M86" s="61" t="s">
        <v>27</v>
      </c>
      <c r="N86" s="61" t="s">
        <v>28</v>
      </c>
      <c r="O86" s="55" t="s">
        <v>29</v>
      </c>
      <c r="P86" s="56" t="s">
        <v>30</v>
      </c>
    </row>
    <row r="87" spans="1:16" ht="38.25" x14ac:dyDescent="0.25">
      <c r="A87" s="36" t="s">
        <v>22</v>
      </c>
      <c r="B87" s="39">
        <v>71</v>
      </c>
      <c r="C87" s="189" t="s">
        <v>23</v>
      </c>
      <c r="D87" s="53" t="s">
        <v>206</v>
      </c>
      <c r="E87" s="182" t="s">
        <v>207</v>
      </c>
      <c r="F87" s="50">
        <v>41698</v>
      </c>
      <c r="G87" s="152">
        <v>35331.279499999997</v>
      </c>
      <c r="H87" s="51" t="s">
        <v>26</v>
      </c>
      <c r="I87" s="170">
        <v>1</v>
      </c>
      <c r="J87" s="159">
        <f t="shared" si="1"/>
        <v>35331.279499999997</v>
      </c>
      <c r="K87" s="61" t="s">
        <v>129</v>
      </c>
      <c r="L87" s="61" t="s">
        <v>62</v>
      </c>
      <c r="M87" s="61" t="s">
        <v>27</v>
      </c>
      <c r="N87" s="61" t="s">
        <v>28</v>
      </c>
      <c r="O87" s="55" t="s">
        <v>29</v>
      </c>
      <c r="P87" s="56" t="s">
        <v>30</v>
      </c>
    </row>
    <row r="88" spans="1:16" ht="38.25" x14ac:dyDescent="0.25">
      <c r="A88" s="36" t="s">
        <v>22</v>
      </c>
      <c r="B88" s="48">
        <v>72</v>
      </c>
      <c r="C88" s="189" t="s">
        <v>23</v>
      </c>
      <c r="D88" s="53" t="s">
        <v>208</v>
      </c>
      <c r="E88" s="182" t="s">
        <v>207</v>
      </c>
      <c r="F88" s="50">
        <v>41698</v>
      </c>
      <c r="G88" s="152">
        <v>35331.279499999997</v>
      </c>
      <c r="H88" s="51" t="s">
        <v>26</v>
      </c>
      <c r="I88" s="170">
        <v>1</v>
      </c>
      <c r="J88" s="159">
        <f t="shared" si="1"/>
        <v>35331.279499999997</v>
      </c>
      <c r="K88" s="61" t="s">
        <v>129</v>
      </c>
      <c r="L88" s="61" t="s">
        <v>62</v>
      </c>
      <c r="M88" s="61" t="s">
        <v>27</v>
      </c>
      <c r="N88" s="61" t="s">
        <v>28</v>
      </c>
      <c r="O88" s="55" t="s">
        <v>29</v>
      </c>
      <c r="P88" s="56" t="s">
        <v>30</v>
      </c>
    </row>
    <row r="89" spans="1:16" ht="38.25" x14ac:dyDescent="0.25">
      <c r="A89" s="36" t="s">
        <v>22</v>
      </c>
      <c r="B89" s="39">
        <v>73</v>
      </c>
      <c r="C89" s="189" t="s">
        <v>23</v>
      </c>
      <c r="D89" s="53" t="s">
        <v>209</v>
      </c>
      <c r="E89" s="182" t="s">
        <v>210</v>
      </c>
      <c r="F89" s="50">
        <v>41698</v>
      </c>
      <c r="G89" s="152">
        <v>45462.798999999999</v>
      </c>
      <c r="H89" s="51" t="s">
        <v>26</v>
      </c>
      <c r="I89" s="170">
        <v>1</v>
      </c>
      <c r="J89" s="159">
        <f t="shared" si="1"/>
        <v>45462.798999999999</v>
      </c>
      <c r="K89" s="61" t="s">
        <v>129</v>
      </c>
      <c r="L89" s="61" t="s">
        <v>62</v>
      </c>
      <c r="M89" s="61" t="s">
        <v>27</v>
      </c>
      <c r="N89" s="61" t="s">
        <v>28</v>
      </c>
      <c r="O89" s="55" t="s">
        <v>29</v>
      </c>
      <c r="P89" s="56" t="s">
        <v>30</v>
      </c>
    </row>
    <row r="90" spans="1:16" ht="38.25" x14ac:dyDescent="0.25">
      <c r="A90" s="36" t="s">
        <v>22</v>
      </c>
      <c r="B90" s="48">
        <v>74</v>
      </c>
      <c r="C90" s="189" t="s">
        <v>23</v>
      </c>
      <c r="D90" s="53" t="s">
        <v>211</v>
      </c>
      <c r="E90" s="182" t="s">
        <v>210</v>
      </c>
      <c r="F90" s="50">
        <v>41698</v>
      </c>
      <c r="G90" s="152">
        <v>45462.798999999999</v>
      </c>
      <c r="H90" s="51" t="s">
        <v>26</v>
      </c>
      <c r="I90" s="170">
        <v>1</v>
      </c>
      <c r="J90" s="159">
        <f t="shared" si="1"/>
        <v>45462.798999999999</v>
      </c>
      <c r="K90" s="61" t="s">
        <v>129</v>
      </c>
      <c r="L90" s="61" t="s">
        <v>62</v>
      </c>
      <c r="M90" s="61" t="s">
        <v>27</v>
      </c>
      <c r="N90" s="61" t="s">
        <v>28</v>
      </c>
      <c r="O90" s="55" t="s">
        <v>29</v>
      </c>
      <c r="P90" s="56" t="s">
        <v>30</v>
      </c>
    </row>
    <row r="91" spans="1:16" ht="38.25" x14ac:dyDescent="0.25">
      <c r="A91" s="36" t="s">
        <v>22</v>
      </c>
      <c r="B91" s="39">
        <v>75</v>
      </c>
      <c r="C91" s="189" t="s">
        <v>23</v>
      </c>
      <c r="D91" s="53" t="s">
        <v>212</v>
      </c>
      <c r="E91" s="182" t="s">
        <v>213</v>
      </c>
      <c r="F91" s="50">
        <v>39660</v>
      </c>
      <c r="G91" s="152">
        <v>52050</v>
      </c>
      <c r="H91" s="51" t="s">
        <v>26</v>
      </c>
      <c r="I91" s="170">
        <v>1</v>
      </c>
      <c r="J91" s="159">
        <f t="shared" si="1"/>
        <v>52050</v>
      </c>
      <c r="K91" s="61"/>
      <c r="L91" s="61"/>
      <c r="M91" s="61" t="s">
        <v>27</v>
      </c>
      <c r="N91" s="61" t="s">
        <v>28</v>
      </c>
      <c r="O91" s="55" t="s">
        <v>29</v>
      </c>
      <c r="P91" s="56" t="s">
        <v>30</v>
      </c>
    </row>
    <row r="92" spans="1:16" ht="38.25" x14ac:dyDescent="0.25">
      <c r="A92" s="36" t="s">
        <v>22</v>
      </c>
      <c r="B92" s="48">
        <v>76</v>
      </c>
      <c r="C92" s="189" t="s">
        <v>214</v>
      </c>
      <c r="D92" s="53" t="s">
        <v>215</v>
      </c>
      <c r="E92" s="182" t="s">
        <v>216</v>
      </c>
      <c r="F92" s="50" t="s">
        <v>217</v>
      </c>
      <c r="G92" s="152">
        <v>12810</v>
      </c>
      <c r="H92" s="51" t="s">
        <v>26</v>
      </c>
      <c r="I92" s="170">
        <v>1</v>
      </c>
      <c r="J92" s="159">
        <f t="shared" si="1"/>
        <v>12810</v>
      </c>
      <c r="K92" s="61" t="s">
        <v>129</v>
      </c>
      <c r="L92" s="61" t="s">
        <v>62</v>
      </c>
      <c r="M92" s="53" t="s">
        <v>27</v>
      </c>
      <c r="N92" s="54" t="s">
        <v>218</v>
      </c>
      <c r="O92" s="55" t="s">
        <v>29</v>
      </c>
      <c r="P92" s="56" t="s">
        <v>30</v>
      </c>
    </row>
    <row r="93" spans="1:16" ht="38.25" x14ac:dyDescent="0.25">
      <c r="A93" s="36" t="s">
        <v>22</v>
      </c>
      <c r="B93" s="39">
        <v>77</v>
      </c>
      <c r="C93" s="189" t="s">
        <v>464</v>
      </c>
      <c r="D93" s="97" t="s">
        <v>473</v>
      </c>
      <c r="E93" s="182" t="s">
        <v>474</v>
      </c>
      <c r="F93" s="57">
        <v>36526</v>
      </c>
      <c r="G93" s="152">
        <v>32962.5</v>
      </c>
      <c r="H93" s="99" t="s">
        <v>26</v>
      </c>
      <c r="I93" s="170">
        <v>1</v>
      </c>
      <c r="J93" s="159">
        <f t="shared" si="1"/>
        <v>32962.5</v>
      </c>
      <c r="K93" s="52" t="s">
        <v>467</v>
      </c>
      <c r="L93" s="53"/>
      <c r="M93" s="53" t="s">
        <v>468</v>
      </c>
      <c r="N93" s="54" t="s">
        <v>28</v>
      </c>
      <c r="O93" s="55" t="s">
        <v>29</v>
      </c>
      <c r="P93" s="56" t="s">
        <v>30</v>
      </c>
    </row>
    <row r="94" spans="1:16" ht="38.25" x14ac:dyDescent="0.25">
      <c r="A94" s="36" t="s">
        <v>22</v>
      </c>
      <c r="B94" s="48">
        <v>78</v>
      </c>
      <c r="C94" s="189" t="s">
        <v>464</v>
      </c>
      <c r="D94" s="97" t="s">
        <v>475</v>
      </c>
      <c r="E94" s="182" t="s">
        <v>474</v>
      </c>
      <c r="F94" s="57">
        <v>36526</v>
      </c>
      <c r="G94" s="152">
        <v>32962.5</v>
      </c>
      <c r="H94" s="99" t="s">
        <v>26</v>
      </c>
      <c r="I94" s="170">
        <v>1</v>
      </c>
      <c r="J94" s="159">
        <f t="shared" si="1"/>
        <v>32962.5</v>
      </c>
      <c r="K94" s="52" t="s">
        <v>467</v>
      </c>
      <c r="L94" s="53"/>
      <c r="M94" s="53" t="s">
        <v>468</v>
      </c>
      <c r="N94" s="54" t="s">
        <v>28</v>
      </c>
      <c r="O94" s="55" t="s">
        <v>29</v>
      </c>
      <c r="P94" s="56" t="s">
        <v>30</v>
      </c>
    </row>
    <row r="95" spans="1:16" ht="38.25" x14ac:dyDescent="0.25">
      <c r="A95" s="36" t="s">
        <v>22</v>
      </c>
      <c r="B95" s="39">
        <v>79</v>
      </c>
      <c r="C95" s="189" t="s">
        <v>219</v>
      </c>
      <c r="D95" s="49">
        <v>81795</v>
      </c>
      <c r="E95" s="181" t="s">
        <v>220</v>
      </c>
      <c r="F95" s="50" t="s">
        <v>221</v>
      </c>
      <c r="G95" s="152">
        <v>37528.199999999997</v>
      </c>
      <c r="H95" s="51" t="s">
        <v>26</v>
      </c>
      <c r="I95" s="169">
        <v>1</v>
      </c>
      <c r="J95" s="159">
        <f t="shared" si="1"/>
        <v>37528.199999999997</v>
      </c>
      <c r="K95" s="61" t="s">
        <v>129</v>
      </c>
      <c r="L95" s="61" t="s">
        <v>62</v>
      </c>
      <c r="M95" s="53" t="s">
        <v>36</v>
      </c>
      <c r="N95" s="54" t="s">
        <v>28</v>
      </c>
      <c r="O95" s="55" t="s">
        <v>29</v>
      </c>
      <c r="P95" s="56" t="s">
        <v>30</v>
      </c>
    </row>
    <row r="96" spans="1:16" ht="38.25" x14ac:dyDescent="0.25">
      <c r="A96" s="36" t="s">
        <v>22</v>
      </c>
      <c r="B96" s="48">
        <v>80</v>
      </c>
      <c r="C96" s="189" t="s">
        <v>219</v>
      </c>
      <c r="D96" s="49">
        <v>81796</v>
      </c>
      <c r="E96" s="181" t="s">
        <v>222</v>
      </c>
      <c r="F96" s="50" t="s">
        <v>221</v>
      </c>
      <c r="G96" s="152">
        <v>49047</v>
      </c>
      <c r="H96" s="51" t="s">
        <v>26</v>
      </c>
      <c r="I96" s="169">
        <v>1</v>
      </c>
      <c r="J96" s="159">
        <f t="shared" si="1"/>
        <v>49047</v>
      </c>
      <c r="K96" s="61" t="s">
        <v>129</v>
      </c>
      <c r="L96" s="61" t="s">
        <v>62</v>
      </c>
      <c r="M96" s="53" t="s">
        <v>36</v>
      </c>
      <c r="N96" s="54" t="s">
        <v>28</v>
      </c>
      <c r="O96" s="55" t="s">
        <v>29</v>
      </c>
      <c r="P96" s="56" t="s">
        <v>30</v>
      </c>
    </row>
    <row r="97" spans="1:16" ht="38.25" x14ac:dyDescent="0.25">
      <c r="A97" s="36" t="s">
        <v>22</v>
      </c>
      <c r="B97" s="39">
        <v>81</v>
      </c>
      <c r="C97" s="189" t="s">
        <v>464</v>
      </c>
      <c r="D97" s="97" t="s">
        <v>476</v>
      </c>
      <c r="E97" s="182" t="s">
        <v>477</v>
      </c>
      <c r="F97" s="57">
        <v>36526</v>
      </c>
      <c r="G97" s="152">
        <v>32962.5</v>
      </c>
      <c r="H97" s="99" t="s">
        <v>26</v>
      </c>
      <c r="I97" s="170">
        <v>1</v>
      </c>
      <c r="J97" s="159">
        <f t="shared" si="1"/>
        <v>32962.5</v>
      </c>
      <c r="K97" s="52" t="s">
        <v>467</v>
      </c>
      <c r="L97" s="53"/>
      <c r="M97" s="53" t="s">
        <v>468</v>
      </c>
      <c r="N97" s="54" t="s">
        <v>28</v>
      </c>
      <c r="O97" s="55" t="s">
        <v>29</v>
      </c>
      <c r="P97" s="56" t="s">
        <v>30</v>
      </c>
    </row>
    <row r="98" spans="1:16" ht="38.25" x14ac:dyDescent="0.25">
      <c r="A98" s="36" t="s">
        <v>22</v>
      </c>
      <c r="B98" s="48">
        <v>82</v>
      </c>
      <c r="C98" s="189" t="s">
        <v>223</v>
      </c>
      <c r="D98" s="49" t="s">
        <v>224</v>
      </c>
      <c r="E98" s="181" t="s">
        <v>225</v>
      </c>
      <c r="F98" s="59" t="s">
        <v>226</v>
      </c>
      <c r="G98" s="152">
        <v>266809.8</v>
      </c>
      <c r="H98" s="51" t="s">
        <v>104</v>
      </c>
      <c r="I98" s="169">
        <v>1</v>
      </c>
      <c r="J98" s="159">
        <f t="shared" si="1"/>
        <v>266809.8</v>
      </c>
      <c r="K98" s="52" t="s">
        <v>49</v>
      </c>
      <c r="L98" s="53" t="s">
        <v>50</v>
      </c>
      <c r="M98" s="53" t="s">
        <v>36</v>
      </c>
      <c r="N98" s="54" t="s">
        <v>51</v>
      </c>
      <c r="O98" s="55" t="s">
        <v>52</v>
      </c>
      <c r="P98" s="56" t="s">
        <v>53</v>
      </c>
    </row>
    <row r="99" spans="1:16" ht="38.25" x14ac:dyDescent="0.25">
      <c r="A99" s="36" t="s">
        <v>22</v>
      </c>
      <c r="B99" s="39">
        <v>83</v>
      </c>
      <c r="C99" s="189" t="s">
        <v>478</v>
      </c>
      <c r="D99" s="49" t="s">
        <v>479</v>
      </c>
      <c r="E99" s="181" t="s">
        <v>480</v>
      </c>
      <c r="F99" s="59">
        <v>43435</v>
      </c>
      <c r="G99" s="152">
        <v>9323.5999999999985</v>
      </c>
      <c r="H99" s="51" t="s">
        <v>26</v>
      </c>
      <c r="I99" s="169">
        <v>1</v>
      </c>
      <c r="J99" s="159">
        <f t="shared" si="1"/>
        <v>9323.5999999999985</v>
      </c>
      <c r="K99" s="52" t="s">
        <v>481</v>
      </c>
      <c r="L99" s="53" t="s">
        <v>482</v>
      </c>
      <c r="M99" s="53" t="s">
        <v>27</v>
      </c>
      <c r="N99" s="54" t="s">
        <v>28</v>
      </c>
      <c r="O99" s="55" t="s">
        <v>29</v>
      </c>
      <c r="P99" s="56" t="s">
        <v>30</v>
      </c>
    </row>
    <row r="100" spans="1:16" ht="38.25" x14ac:dyDescent="0.25">
      <c r="A100" s="36" t="s">
        <v>22</v>
      </c>
      <c r="B100" s="48">
        <v>84</v>
      </c>
      <c r="C100" s="189" t="s">
        <v>227</v>
      </c>
      <c r="D100" s="53">
        <v>55518</v>
      </c>
      <c r="E100" s="182" t="s">
        <v>228</v>
      </c>
      <c r="F100" s="50" t="s">
        <v>229</v>
      </c>
      <c r="G100" s="152">
        <v>7067.7909999999993</v>
      </c>
      <c r="H100" s="51" t="s">
        <v>43</v>
      </c>
      <c r="I100" s="170">
        <v>1</v>
      </c>
      <c r="J100" s="159">
        <f t="shared" si="1"/>
        <v>7067.7909999999993</v>
      </c>
      <c r="K100" s="52" t="s">
        <v>92</v>
      </c>
      <c r="L100" s="53" t="s">
        <v>230</v>
      </c>
      <c r="M100" s="53" t="s">
        <v>36</v>
      </c>
      <c r="N100" s="54" t="s">
        <v>28</v>
      </c>
      <c r="O100" s="55" t="s">
        <v>29</v>
      </c>
      <c r="P100" s="56" t="s">
        <v>30</v>
      </c>
    </row>
    <row r="101" spans="1:16" ht="38.25" x14ac:dyDescent="0.25">
      <c r="A101" s="36" t="s">
        <v>22</v>
      </c>
      <c r="B101" s="39">
        <v>85</v>
      </c>
      <c r="C101" s="189" t="s">
        <v>35</v>
      </c>
      <c r="D101" s="53" t="s">
        <v>231</v>
      </c>
      <c r="E101" s="182" t="s">
        <v>232</v>
      </c>
      <c r="F101" s="50" t="s">
        <v>233</v>
      </c>
      <c r="G101" s="152">
        <v>51423</v>
      </c>
      <c r="H101" s="51" t="s">
        <v>26</v>
      </c>
      <c r="I101" s="170">
        <v>1</v>
      </c>
      <c r="J101" s="159">
        <f t="shared" si="1"/>
        <v>51423</v>
      </c>
      <c r="K101" s="52" t="s">
        <v>234</v>
      </c>
      <c r="L101" s="53" t="s">
        <v>50</v>
      </c>
      <c r="M101" s="53" t="s">
        <v>27</v>
      </c>
      <c r="N101" s="54" t="s">
        <v>28</v>
      </c>
      <c r="O101" s="55" t="s">
        <v>29</v>
      </c>
      <c r="P101" s="56" t="s">
        <v>30</v>
      </c>
    </row>
    <row r="102" spans="1:16" ht="38.25" x14ac:dyDescent="0.25">
      <c r="A102" s="36" t="s">
        <v>22</v>
      </c>
      <c r="B102" s="48">
        <v>86</v>
      </c>
      <c r="C102" s="189" t="s">
        <v>35</v>
      </c>
      <c r="D102" s="49" t="s">
        <v>235</v>
      </c>
      <c r="E102" s="181" t="s">
        <v>232</v>
      </c>
      <c r="F102" s="59" t="s">
        <v>115</v>
      </c>
      <c r="G102" s="152">
        <v>21806.400000000001</v>
      </c>
      <c r="H102" s="51" t="s">
        <v>26</v>
      </c>
      <c r="I102" s="169">
        <v>1</v>
      </c>
      <c r="J102" s="159">
        <f t="shared" si="1"/>
        <v>21806.400000000001</v>
      </c>
      <c r="K102" s="53" t="s">
        <v>234</v>
      </c>
      <c r="L102" s="53" t="s">
        <v>50</v>
      </c>
      <c r="M102" s="54" t="s">
        <v>27</v>
      </c>
      <c r="N102" s="55" t="s">
        <v>28</v>
      </c>
      <c r="O102" s="55" t="s">
        <v>29</v>
      </c>
      <c r="P102" s="56" t="s">
        <v>30</v>
      </c>
    </row>
    <row r="103" spans="1:16" ht="38.25" x14ac:dyDescent="0.25">
      <c r="A103" s="36" t="s">
        <v>22</v>
      </c>
      <c r="B103" s="39">
        <v>87</v>
      </c>
      <c r="C103" s="189" t="s">
        <v>236</v>
      </c>
      <c r="D103" s="49" t="s">
        <v>237</v>
      </c>
      <c r="E103" s="181" t="s">
        <v>238</v>
      </c>
      <c r="F103" s="59" t="s">
        <v>239</v>
      </c>
      <c r="G103" s="152">
        <v>249415.74700000003</v>
      </c>
      <c r="H103" s="51" t="s">
        <v>104</v>
      </c>
      <c r="I103" s="169">
        <v>1</v>
      </c>
      <c r="J103" s="159">
        <f t="shared" si="1"/>
        <v>249415.74700000003</v>
      </c>
      <c r="K103" s="52" t="s">
        <v>49</v>
      </c>
      <c r="L103" s="53" t="s">
        <v>50</v>
      </c>
      <c r="M103" s="53" t="s">
        <v>36</v>
      </c>
      <c r="N103" s="54" t="s">
        <v>51</v>
      </c>
      <c r="O103" s="55" t="s">
        <v>52</v>
      </c>
      <c r="P103" s="56" t="s">
        <v>53</v>
      </c>
    </row>
    <row r="104" spans="1:16" ht="38.25" x14ac:dyDescent="0.25">
      <c r="A104" s="36" t="s">
        <v>22</v>
      </c>
      <c r="B104" s="48">
        <v>88</v>
      </c>
      <c r="C104" s="189" t="s">
        <v>236</v>
      </c>
      <c r="D104" s="49" t="s">
        <v>240</v>
      </c>
      <c r="E104" s="181" t="s">
        <v>241</v>
      </c>
      <c r="F104" s="59" t="s">
        <v>239</v>
      </c>
      <c r="G104" s="152">
        <v>249415.74700000003</v>
      </c>
      <c r="H104" s="51" t="s">
        <v>104</v>
      </c>
      <c r="I104" s="169">
        <v>1</v>
      </c>
      <c r="J104" s="159">
        <f t="shared" si="1"/>
        <v>249415.74700000003</v>
      </c>
      <c r="K104" s="52" t="s">
        <v>49</v>
      </c>
      <c r="L104" s="53" t="s">
        <v>50</v>
      </c>
      <c r="M104" s="53" t="s">
        <v>36</v>
      </c>
      <c r="N104" s="54" t="s">
        <v>51</v>
      </c>
      <c r="O104" s="55" t="s">
        <v>52</v>
      </c>
      <c r="P104" s="56" t="s">
        <v>53</v>
      </c>
    </row>
    <row r="105" spans="1:16" ht="38.25" x14ac:dyDescent="0.25">
      <c r="A105" s="36" t="s">
        <v>22</v>
      </c>
      <c r="B105" s="39">
        <v>89</v>
      </c>
      <c r="C105" s="189" t="s">
        <v>236</v>
      </c>
      <c r="D105" s="49" t="s">
        <v>242</v>
      </c>
      <c r="E105" s="181" t="s">
        <v>243</v>
      </c>
      <c r="F105" s="59" t="s">
        <v>244</v>
      </c>
      <c r="G105" s="152">
        <v>433540.25499999989</v>
      </c>
      <c r="H105" s="51" t="s">
        <v>104</v>
      </c>
      <c r="I105" s="169">
        <v>1</v>
      </c>
      <c r="J105" s="159">
        <f t="shared" si="1"/>
        <v>433540.25499999989</v>
      </c>
      <c r="K105" s="52" t="s">
        <v>49</v>
      </c>
      <c r="L105" s="53" t="s">
        <v>50</v>
      </c>
      <c r="M105" s="53" t="s">
        <v>36</v>
      </c>
      <c r="N105" s="54" t="s">
        <v>51</v>
      </c>
      <c r="O105" s="55" t="s">
        <v>52</v>
      </c>
      <c r="P105" s="56" t="s">
        <v>53</v>
      </c>
    </row>
    <row r="106" spans="1:16" ht="38.25" x14ac:dyDescent="0.25">
      <c r="A106" s="36" t="s">
        <v>22</v>
      </c>
      <c r="B106" s="48">
        <v>90</v>
      </c>
      <c r="C106" s="189" t="s">
        <v>236</v>
      </c>
      <c r="D106" s="49" t="s">
        <v>245</v>
      </c>
      <c r="E106" s="181" t="s">
        <v>246</v>
      </c>
      <c r="F106" s="59" t="s">
        <v>247</v>
      </c>
      <c r="G106" s="152">
        <v>137699.9915</v>
      </c>
      <c r="H106" s="51" t="s">
        <v>104</v>
      </c>
      <c r="I106" s="169">
        <v>1</v>
      </c>
      <c r="J106" s="159">
        <f t="shared" si="1"/>
        <v>137699.9915</v>
      </c>
      <c r="K106" s="52" t="s">
        <v>49</v>
      </c>
      <c r="L106" s="53" t="s">
        <v>50</v>
      </c>
      <c r="M106" s="53" t="s">
        <v>36</v>
      </c>
      <c r="N106" s="54" t="s">
        <v>51</v>
      </c>
      <c r="O106" s="55" t="s">
        <v>52</v>
      </c>
      <c r="P106" s="56" t="s">
        <v>53</v>
      </c>
    </row>
    <row r="107" spans="1:16" ht="38.25" x14ac:dyDescent="0.25">
      <c r="A107" s="36" t="s">
        <v>22</v>
      </c>
      <c r="B107" s="39">
        <v>91</v>
      </c>
      <c r="C107" s="189" t="s">
        <v>23</v>
      </c>
      <c r="D107" s="53" t="s">
        <v>248</v>
      </c>
      <c r="E107" s="182" t="s">
        <v>249</v>
      </c>
      <c r="F107" s="50">
        <v>35641</v>
      </c>
      <c r="G107" s="152">
        <v>22740</v>
      </c>
      <c r="H107" s="51" t="s">
        <v>26</v>
      </c>
      <c r="I107" s="170">
        <v>1</v>
      </c>
      <c r="J107" s="159">
        <f t="shared" si="1"/>
        <v>22740</v>
      </c>
      <c r="K107" s="61" t="s">
        <v>39</v>
      </c>
      <c r="L107" s="61"/>
      <c r="M107" s="61" t="s">
        <v>27</v>
      </c>
      <c r="N107" s="61" t="s">
        <v>28</v>
      </c>
      <c r="O107" s="55" t="s">
        <v>29</v>
      </c>
      <c r="P107" s="56" t="s">
        <v>30</v>
      </c>
    </row>
    <row r="108" spans="1:16" ht="38.25" x14ac:dyDescent="0.25">
      <c r="A108" s="36" t="s">
        <v>22</v>
      </c>
      <c r="B108" s="48">
        <v>92</v>
      </c>
      <c r="C108" s="189" t="s">
        <v>23</v>
      </c>
      <c r="D108" s="53" t="s">
        <v>250</v>
      </c>
      <c r="E108" s="182" t="s">
        <v>251</v>
      </c>
      <c r="F108" s="50">
        <v>39316</v>
      </c>
      <c r="G108" s="152">
        <v>6300</v>
      </c>
      <c r="H108" s="51" t="s">
        <v>26</v>
      </c>
      <c r="I108" s="170">
        <v>1</v>
      </c>
      <c r="J108" s="159">
        <f t="shared" si="1"/>
        <v>6300</v>
      </c>
      <c r="K108" s="61" t="s">
        <v>129</v>
      </c>
      <c r="L108" s="61" t="s">
        <v>62</v>
      </c>
      <c r="M108" s="61" t="s">
        <v>27</v>
      </c>
      <c r="N108" s="61" t="s">
        <v>28</v>
      </c>
      <c r="O108" s="55" t="s">
        <v>29</v>
      </c>
      <c r="P108" s="56" t="s">
        <v>30</v>
      </c>
    </row>
    <row r="109" spans="1:16" ht="38.25" x14ac:dyDescent="0.25">
      <c r="A109" s="36" t="s">
        <v>22</v>
      </c>
      <c r="B109" s="39">
        <v>93</v>
      </c>
      <c r="C109" s="189" t="s">
        <v>252</v>
      </c>
      <c r="D109" s="49" t="s">
        <v>253</v>
      </c>
      <c r="E109" s="181" t="s">
        <v>254</v>
      </c>
      <c r="F109" s="50" t="s">
        <v>118</v>
      </c>
      <c r="G109" s="152">
        <v>40920</v>
      </c>
      <c r="H109" s="51" t="s">
        <v>26</v>
      </c>
      <c r="I109" s="169">
        <v>1</v>
      </c>
      <c r="J109" s="159">
        <f t="shared" si="1"/>
        <v>40920</v>
      </c>
      <c r="K109" s="61" t="s">
        <v>129</v>
      </c>
      <c r="L109" s="61" t="s">
        <v>62</v>
      </c>
      <c r="M109" s="53" t="s">
        <v>36</v>
      </c>
      <c r="N109" s="54" t="s">
        <v>28</v>
      </c>
      <c r="O109" s="55" t="s">
        <v>29</v>
      </c>
      <c r="P109" s="56" t="s">
        <v>30</v>
      </c>
    </row>
    <row r="110" spans="1:16" ht="38.25" x14ac:dyDescent="0.25">
      <c r="A110" s="36" t="s">
        <v>22</v>
      </c>
      <c r="B110" s="48">
        <v>94</v>
      </c>
      <c r="C110" s="189" t="s">
        <v>252</v>
      </c>
      <c r="D110" s="49" t="s">
        <v>255</v>
      </c>
      <c r="E110" s="181" t="s">
        <v>256</v>
      </c>
      <c r="F110" s="50" t="s">
        <v>118</v>
      </c>
      <c r="G110" s="152">
        <v>40920</v>
      </c>
      <c r="H110" s="51" t="s">
        <v>43</v>
      </c>
      <c r="I110" s="169">
        <v>1</v>
      </c>
      <c r="J110" s="159">
        <f t="shared" si="1"/>
        <v>40920</v>
      </c>
      <c r="K110" s="61" t="s">
        <v>129</v>
      </c>
      <c r="L110" s="61" t="s">
        <v>62</v>
      </c>
      <c r="M110" s="53" t="s">
        <v>36</v>
      </c>
      <c r="N110" s="54" t="s">
        <v>28</v>
      </c>
      <c r="O110" s="55" t="s">
        <v>29</v>
      </c>
      <c r="P110" s="56" t="s">
        <v>30</v>
      </c>
    </row>
    <row r="111" spans="1:16" ht="38.25" x14ac:dyDescent="0.25">
      <c r="A111" s="36" t="s">
        <v>22</v>
      </c>
      <c r="B111" s="39">
        <v>95</v>
      </c>
      <c r="C111" s="189" t="s">
        <v>23</v>
      </c>
      <c r="D111" s="53" t="s">
        <v>257</v>
      </c>
      <c r="E111" s="182" t="s">
        <v>258</v>
      </c>
      <c r="F111" s="50">
        <v>43191</v>
      </c>
      <c r="G111" s="152">
        <v>61415.517999999996</v>
      </c>
      <c r="H111" s="51" t="s">
        <v>26</v>
      </c>
      <c r="I111" s="170">
        <v>1</v>
      </c>
      <c r="J111" s="159">
        <f t="shared" si="1"/>
        <v>61415.517999999996</v>
      </c>
      <c r="K111" s="61" t="s">
        <v>259</v>
      </c>
      <c r="L111" s="61"/>
      <c r="M111" s="61" t="s">
        <v>27</v>
      </c>
      <c r="N111" s="61" t="s">
        <v>28</v>
      </c>
      <c r="O111" s="55" t="s">
        <v>29</v>
      </c>
      <c r="P111" s="56" t="s">
        <v>30</v>
      </c>
    </row>
    <row r="112" spans="1:16" ht="38.25" x14ac:dyDescent="0.25">
      <c r="A112" s="36" t="s">
        <v>22</v>
      </c>
      <c r="B112" s="48">
        <v>96</v>
      </c>
      <c r="C112" s="189" t="s">
        <v>184</v>
      </c>
      <c r="D112" s="49">
        <v>48437</v>
      </c>
      <c r="E112" s="181" t="s">
        <v>260</v>
      </c>
      <c r="F112" s="50" t="s">
        <v>118</v>
      </c>
      <c r="G112" s="152">
        <v>2650.5189999999993</v>
      </c>
      <c r="H112" s="51" t="s">
        <v>43</v>
      </c>
      <c r="I112" s="169">
        <v>1</v>
      </c>
      <c r="J112" s="159">
        <f t="shared" si="1"/>
        <v>2650.5189999999993</v>
      </c>
      <c r="K112" s="61" t="s">
        <v>129</v>
      </c>
      <c r="L112" s="61" t="s">
        <v>62</v>
      </c>
      <c r="M112" s="53" t="s">
        <v>36</v>
      </c>
      <c r="N112" s="54" t="s">
        <v>28</v>
      </c>
      <c r="O112" s="55" t="s">
        <v>29</v>
      </c>
      <c r="P112" s="56" t="s">
        <v>30</v>
      </c>
    </row>
    <row r="113" spans="1:16" ht="38.25" x14ac:dyDescent="0.25">
      <c r="A113" s="36" t="s">
        <v>22</v>
      </c>
      <c r="B113" s="39">
        <v>97</v>
      </c>
      <c r="C113" s="189" t="s">
        <v>23</v>
      </c>
      <c r="D113" s="53">
        <v>1456</v>
      </c>
      <c r="E113" s="182" t="s">
        <v>261</v>
      </c>
      <c r="F113" s="50">
        <v>37257</v>
      </c>
      <c r="G113" s="152">
        <v>2192.5045</v>
      </c>
      <c r="H113" s="51" t="s">
        <v>26</v>
      </c>
      <c r="I113" s="170">
        <v>1</v>
      </c>
      <c r="J113" s="159">
        <f t="shared" si="1"/>
        <v>2192.5045</v>
      </c>
      <c r="K113" s="61" t="s">
        <v>129</v>
      </c>
      <c r="L113" s="61" t="s">
        <v>62</v>
      </c>
      <c r="M113" s="61" t="s">
        <v>27</v>
      </c>
      <c r="N113" s="61" t="s">
        <v>28</v>
      </c>
      <c r="O113" s="55" t="s">
        <v>29</v>
      </c>
      <c r="P113" s="56" t="s">
        <v>30</v>
      </c>
    </row>
    <row r="114" spans="1:16" ht="38.25" x14ac:dyDescent="0.25">
      <c r="A114" s="36" t="s">
        <v>22</v>
      </c>
      <c r="B114" s="48">
        <v>98</v>
      </c>
      <c r="C114" s="189" t="s">
        <v>94</v>
      </c>
      <c r="D114" s="53" t="s">
        <v>262</v>
      </c>
      <c r="E114" s="182" t="s">
        <v>263</v>
      </c>
      <c r="F114" s="50" t="s">
        <v>60</v>
      </c>
      <c r="G114" s="152">
        <v>16380</v>
      </c>
      <c r="H114" s="51" t="s">
        <v>26</v>
      </c>
      <c r="I114" s="170">
        <v>1</v>
      </c>
      <c r="J114" s="159">
        <f t="shared" si="1"/>
        <v>16380</v>
      </c>
      <c r="K114" s="61" t="s">
        <v>129</v>
      </c>
      <c r="L114" s="61" t="s">
        <v>62</v>
      </c>
      <c r="M114" s="53" t="s">
        <v>27</v>
      </c>
      <c r="N114" s="54" t="s">
        <v>28</v>
      </c>
      <c r="O114" s="55" t="s">
        <v>29</v>
      </c>
      <c r="P114" s="56" t="s">
        <v>30</v>
      </c>
    </row>
    <row r="115" spans="1:16" ht="38.25" x14ac:dyDescent="0.25">
      <c r="A115" s="36" t="s">
        <v>22</v>
      </c>
      <c r="B115" s="39">
        <v>99</v>
      </c>
      <c r="C115" s="190" t="s">
        <v>23</v>
      </c>
      <c r="D115" s="62" t="s">
        <v>264</v>
      </c>
      <c r="E115" s="183" t="s">
        <v>265</v>
      </c>
      <c r="F115" s="63">
        <v>37011</v>
      </c>
      <c r="G115" s="153">
        <v>14496</v>
      </c>
      <c r="H115" s="61" t="s">
        <v>26</v>
      </c>
      <c r="I115" s="61">
        <v>1</v>
      </c>
      <c r="J115" s="159">
        <f t="shared" si="1"/>
        <v>14496</v>
      </c>
      <c r="K115" s="64" t="s">
        <v>266</v>
      </c>
      <c r="L115" s="61"/>
      <c r="M115" s="61" t="s">
        <v>27</v>
      </c>
      <c r="N115" s="61" t="s">
        <v>28</v>
      </c>
      <c r="O115" s="55" t="s">
        <v>29</v>
      </c>
      <c r="P115" s="56" t="s">
        <v>30</v>
      </c>
    </row>
    <row r="116" spans="1:16" ht="38.25" x14ac:dyDescent="0.25">
      <c r="A116" s="36" t="s">
        <v>22</v>
      </c>
      <c r="B116" s="48">
        <v>100</v>
      </c>
      <c r="C116" s="189" t="s">
        <v>23</v>
      </c>
      <c r="D116" s="53" t="s">
        <v>267</v>
      </c>
      <c r="E116" s="182" t="s">
        <v>268</v>
      </c>
      <c r="F116" s="50">
        <v>35641</v>
      </c>
      <c r="G116" s="152">
        <v>60000</v>
      </c>
      <c r="H116" s="51" t="s">
        <v>26</v>
      </c>
      <c r="I116" s="170">
        <v>1</v>
      </c>
      <c r="J116" s="159">
        <f t="shared" si="1"/>
        <v>60000</v>
      </c>
      <c r="K116" s="61" t="s">
        <v>39</v>
      </c>
      <c r="L116" s="61"/>
      <c r="M116" s="61" t="s">
        <v>27</v>
      </c>
      <c r="N116" s="61" t="s">
        <v>28</v>
      </c>
      <c r="O116" s="55" t="s">
        <v>29</v>
      </c>
      <c r="P116" s="56" t="s">
        <v>30</v>
      </c>
    </row>
    <row r="117" spans="1:16" ht="38.25" x14ac:dyDescent="0.25">
      <c r="A117" s="36" t="s">
        <v>22</v>
      </c>
      <c r="B117" s="39">
        <v>101</v>
      </c>
      <c r="C117" s="189" t="s">
        <v>269</v>
      </c>
      <c r="D117" s="60" t="s">
        <v>270</v>
      </c>
      <c r="E117" s="181" t="s">
        <v>271</v>
      </c>
      <c r="F117" s="57">
        <v>37256</v>
      </c>
      <c r="G117" s="152">
        <v>2518.6404999999995</v>
      </c>
      <c r="H117" s="51" t="s">
        <v>43</v>
      </c>
      <c r="I117" s="169">
        <v>1</v>
      </c>
      <c r="J117" s="159">
        <f t="shared" si="1"/>
        <v>2518.6404999999995</v>
      </c>
      <c r="K117" s="61" t="s">
        <v>129</v>
      </c>
      <c r="L117" s="61" t="s">
        <v>62</v>
      </c>
      <c r="M117" s="53" t="s">
        <v>36</v>
      </c>
      <c r="N117" s="54" t="s">
        <v>28</v>
      </c>
      <c r="O117" s="55" t="s">
        <v>29</v>
      </c>
      <c r="P117" s="56" t="s">
        <v>30</v>
      </c>
    </row>
    <row r="118" spans="1:16" ht="38.25" x14ac:dyDescent="0.25">
      <c r="A118" s="36" t="s">
        <v>22</v>
      </c>
      <c r="B118" s="48">
        <v>102</v>
      </c>
      <c r="C118" s="189" t="s">
        <v>272</v>
      </c>
      <c r="D118" s="53" t="s">
        <v>273</v>
      </c>
      <c r="E118" s="182" t="s">
        <v>274</v>
      </c>
      <c r="F118" s="50">
        <v>39933</v>
      </c>
      <c r="G118" s="152">
        <v>7236.223</v>
      </c>
      <c r="H118" s="51" t="s">
        <v>26</v>
      </c>
      <c r="I118" s="170">
        <v>1</v>
      </c>
      <c r="J118" s="159">
        <f t="shared" si="1"/>
        <v>7236.223</v>
      </c>
      <c r="K118" s="61" t="s">
        <v>129</v>
      </c>
      <c r="L118" s="61" t="s">
        <v>62</v>
      </c>
      <c r="M118" s="61" t="s">
        <v>27</v>
      </c>
      <c r="N118" s="61" t="s">
        <v>28</v>
      </c>
      <c r="O118" s="55" t="s">
        <v>29</v>
      </c>
      <c r="P118" s="56" t="s">
        <v>30</v>
      </c>
    </row>
    <row r="119" spans="1:16" ht="38.25" x14ac:dyDescent="0.25">
      <c r="A119" s="36" t="s">
        <v>22</v>
      </c>
      <c r="B119" s="39">
        <v>103</v>
      </c>
      <c r="C119" s="189" t="s">
        <v>40</v>
      </c>
      <c r="D119" s="53" t="s">
        <v>275</v>
      </c>
      <c r="E119" s="182" t="s">
        <v>276</v>
      </c>
      <c r="F119" s="50" t="s">
        <v>277</v>
      </c>
      <c r="G119" s="152">
        <v>54695.000499999995</v>
      </c>
      <c r="H119" s="51" t="s">
        <v>43</v>
      </c>
      <c r="I119" s="170">
        <v>1</v>
      </c>
      <c r="J119" s="159">
        <f t="shared" si="1"/>
        <v>54695.000499999995</v>
      </c>
      <c r="K119" s="52" t="s">
        <v>44</v>
      </c>
      <c r="L119" s="53" t="s">
        <v>45</v>
      </c>
      <c r="M119" s="53" t="s">
        <v>36</v>
      </c>
      <c r="N119" s="54" t="s">
        <v>28</v>
      </c>
      <c r="O119" s="55" t="s">
        <v>29</v>
      </c>
      <c r="P119" s="56" t="s">
        <v>30</v>
      </c>
    </row>
    <row r="120" spans="1:16" ht="38.25" x14ac:dyDescent="0.25">
      <c r="A120" s="36" t="s">
        <v>22</v>
      </c>
      <c r="B120" s="48">
        <v>104</v>
      </c>
      <c r="C120" s="189" t="s">
        <v>269</v>
      </c>
      <c r="D120" s="49" t="s">
        <v>278</v>
      </c>
      <c r="E120" s="181" t="s">
        <v>279</v>
      </c>
      <c r="F120" s="50" t="s">
        <v>68</v>
      </c>
      <c r="G120" s="152">
        <v>46771.8</v>
      </c>
      <c r="H120" s="51" t="s">
        <v>43</v>
      </c>
      <c r="I120" s="169">
        <v>1</v>
      </c>
      <c r="J120" s="159">
        <f t="shared" si="1"/>
        <v>46771.8</v>
      </c>
      <c r="K120" s="52" t="s">
        <v>49</v>
      </c>
      <c r="L120" s="53" t="s">
        <v>50</v>
      </c>
      <c r="M120" s="53" t="s">
        <v>36</v>
      </c>
      <c r="N120" s="54" t="s">
        <v>28</v>
      </c>
      <c r="O120" s="55" t="s">
        <v>29</v>
      </c>
      <c r="P120" s="56" t="s">
        <v>30</v>
      </c>
    </row>
    <row r="121" spans="1:16" ht="38.25" x14ac:dyDescent="0.25">
      <c r="A121" s="36" t="s">
        <v>22</v>
      </c>
      <c r="B121" s="39">
        <v>105</v>
      </c>
      <c r="C121" s="189" t="s">
        <v>23</v>
      </c>
      <c r="D121" s="49" t="s">
        <v>280</v>
      </c>
      <c r="E121" s="181" t="s">
        <v>281</v>
      </c>
      <c r="F121" s="50">
        <v>36161</v>
      </c>
      <c r="G121" s="152">
        <v>36000</v>
      </c>
      <c r="H121" s="51" t="s">
        <v>26</v>
      </c>
      <c r="I121" s="169">
        <v>1</v>
      </c>
      <c r="J121" s="159">
        <f t="shared" si="1"/>
        <v>36000</v>
      </c>
      <c r="K121" s="52" t="s">
        <v>49</v>
      </c>
      <c r="L121" s="53" t="s">
        <v>50</v>
      </c>
      <c r="M121" s="53" t="s">
        <v>36</v>
      </c>
      <c r="N121" s="54" t="s">
        <v>28</v>
      </c>
      <c r="O121" s="55" t="s">
        <v>29</v>
      </c>
      <c r="P121" s="56" t="s">
        <v>30</v>
      </c>
    </row>
    <row r="122" spans="1:16" ht="38.25" x14ac:dyDescent="0.25">
      <c r="A122" s="36" t="s">
        <v>22</v>
      </c>
      <c r="B122" s="48">
        <v>106</v>
      </c>
      <c r="C122" s="189" t="s">
        <v>223</v>
      </c>
      <c r="D122" s="49" t="s">
        <v>282</v>
      </c>
      <c r="E122" s="181" t="s">
        <v>283</v>
      </c>
      <c r="F122" s="59" t="s">
        <v>284</v>
      </c>
      <c r="G122" s="152">
        <v>157880.01599999997</v>
      </c>
      <c r="H122" s="51" t="s">
        <v>26</v>
      </c>
      <c r="I122" s="169">
        <v>1</v>
      </c>
      <c r="J122" s="159">
        <f t="shared" si="1"/>
        <v>157880.01599999997</v>
      </c>
      <c r="K122" s="52" t="s">
        <v>49</v>
      </c>
      <c r="L122" s="53" t="s">
        <v>50</v>
      </c>
      <c r="M122" s="53" t="s">
        <v>36</v>
      </c>
      <c r="N122" s="54" t="s">
        <v>51</v>
      </c>
      <c r="O122" s="55" t="s">
        <v>52</v>
      </c>
      <c r="P122" s="56" t="s">
        <v>53</v>
      </c>
    </row>
    <row r="123" spans="1:16" ht="51" x14ac:dyDescent="0.25">
      <c r="A123" s="36" t="s">
        <v>22</v>
      </c>
      <c r="B123" s="39">
        <v>107</v>
      </c>
      <c r="C123" s="189" t="s">
        <v>285</v>
      </c>
      <c r="D123" s="53" t="s">
        <v>286</v>
      </c>
      <c r="E123" s="182" t="s">
        <v>287</v>
      </c>
      <c r="F123" s="57" t="s">
        <v>288</v>
      </c>
      <c r="G123" s="152">
        <v>23985.2245</v>
      </c>
      <c r="H123" s="51" t="s">
        <v>43</v>
      </c>
      <c r="I123" s="170">
        <v>1</v>
      </c>
      <c r="J123" s="159">
        <f t="shared" si="1"/>
        <v>23985.2245</v>
      </c>
      <c r="K123" s="52" t="s">
        <v>289</v>
      </c>
      <c r="L123" s="53" t="s">
        <v>79</v>
      </c>
      <c r="M123" s="53" t="s">
        <v>36</v>
      </c>
      <c r="N123" s="54" t="s">
        <v>28</v>
      </c>
      <c r="O123" s="55" t="s">
        <v>29</v>
      </c>
      <c r="P123" s="56" t="s">
        <v>30</v>
      </c>
    </row>
    <row r="124" spans="1:16" ht="38.25" x14ac:dyDescent="0.25">
      <c r="A124" s="36" t="s">
        <v>22</v>
      </c>
      <c r="B124" s="48">
        <v>108</v>
      </c>
      <c r="C124" s="189" t="s">
        <v>285</v>
      </c>
      <c r="D124" s="59" t="s">
        <v>483</v>
      </c>
      <c r="E124" s="184" t="s">
        <v>484</v>
      </c>
      <c r="F124" s="59">
        <v>32509</v>
      </c>
      <c r="G124" s="152">
        <f>12500/1.2</f>
        <v>10416.666666666668</v>
      </c>
      <c r="H124" s="99" t="s">
        <v>26</v>
      </c>
      <c r="I124" s="171">
        <v>1</v>
      </c>
      <c r="J124" s="159">
        <f t="shared" si="1"/>
        <v>10416.666666666668</v>
      </c>
      <c r="K124" s="52" t="s">
        <v>485</v>
      </c>
      <c r="L124" s="53" t="s">
        <v>50</v>
      </c>
      <c r="M124" s="53" t="s">
        <v>36</v>
      </c>
      <c r="N124" s="54" t="s">
        <v>28</v>
      </c>
      <c r="O124" s="55" t="s">
        <v>29</v>
      </c>
      <c r="P124" s="56" t="s">
        <v>30</v>
      </c>
    </row>
    <row r="125" spans="1:16" ht="38.25" x14ac:dyDescent="0.25">
      <c r="A125" s="36" t="s">
        <v>22</v>
      </c>
      <c r="B125" s="39">
        <v>109</v>
      </c>
      <c r="C125" s="189" t="s">
        <v>285</v>
      </c>
      <c r="D125" s="53" t="s">
        <v>290</v>
      </c>
      <c r="E125" s="182" t="s">
        <v>291</v>
      </c>
      <c r="F125" s="57">
        <v>23774</v>
      </c>
      <c r="G125" s="152">
        <f>66600/1.2</f>
        <v>55500</v>
      </c>
      <c r="H125" s="51" t="s">
        <v>43</v>
      </c>
      <c r="I125" s="170">
        <v>1</v>
      </c>
      <c r="J125" s="159">
        <f t="shared" si="1"/>
        <v>55500</v>
      </c>
      <c r="K125" s="52" t="s">
        <v>292</v>
      </c>
      <c r="L125" s="53" t="s">
        <v>45</v>
      </c>
      <c r="M125" s="53" t="s">
        <v>36</v>
      </c>
      <c r="N125" s="54" t="s">
        <v>28</v>
      </c>
      <c r="O125" s="55" t="s">
        <v>29</v>
      </c>
      <c r="P125" s="56" t="s">
        <v>30</v>
      </c>
    </row>
    <row r="126" spans="1:16" ht="38.25" x14ac:dyDescent="0.25">
      <c r="A126" s="36" t="s">
        <v>22</v>
      </c>
      <c r="B126" s="48">
        <v>110</v>
      </c>
      <c r="C126" s="189" t="s">
        <v>285</v>
      </c>
      <c r="D126" s="53" t="s">
        <v>293</v>
      </c>
      <c r="E126" s="182" t="s">
        <v>294</v>
      </c>
      <c r="F126" s="50" t="s">
        <v>295</v>
      </c>
      <c r="G126" s="152">
        <f>28200/1.2</f>
        <v>23500</v>
      </c>
      <c r="H126" s="51" t="s">
        <v>43</v>
      </c>
      <c r="I126" s="170">
        <v>1</v>
      </c>
      <c r="J126" s="159">
        <f t="shared" si="1"/>
        <v>23500</v>
      </c>
      <c r="K126" s="52" t="s">
        <v>71</v>
      </c>
      <c r="L126" s="53" t="s">
        <v>296</v>
      </c>
      <c r="M126" s="53" t="s">
        <v>36</v>
      </c>
      <c r="N126" s="54" t="s">
        <v>28</v>
      </c>
      <c r="O126" s="55" t="s">
        <v>29</v>
      </c>
      <c r="P126" s="56" t="s">
        <v>30</v>
      </c>
    </row>
    <row r="127" spans="1:16" ht="38.25" x14ac:dyDescent="0.25">
      <c r="A127" s="36" t="s">
        <v>22</v>
      </c>
      <c r="B127" s="39">
        <v>111</v>
      </c>
      <c r="C127" s="189" t="s">
        <v>23</v>
      </c>
      <c r="D127" s="53" t="s">
        <v>297</v>
      </c>
      <c r="E127" s="182" t="s">
        <v>298</v>
      </c>
      <c r="F127" s="50">
        <v>36249</v>
      </c>
      <c r="G127" s="152">
        <v>31380</v>
      </c>
      <c r="H127" s="51" t="s">
        <v>26</v>
      </c>
      <c r="I127" s="170">
        <v>1</v>
      </c>
      <c r="J127" s="159">
        <f t="shared" si="1"/>
        <v>31380</v>
      </c>
      <c r="K127" s="61" t="s">
        <v>39</v>
      </c>
      <c r="L127" s="61"/>
      <c r="M127" s="61" t="s">
        <v>27</v>
      </c>
      <c r="N127" s="61" t="s">
        <v>28</v>
      </c>
      <c r="O127" s="55" t="s">
        <v>29</v>
      </c>
      <c r="P127" s="56" t="s">
        <v>30</v>
      </c>
    </row>
    <row r="128" spans="1:16" ht="51" x14ac:dyDescent="0.25">
      <c r="A128" s="36" t="s">
        <v>22</v>
      </c>
      <c r="B128" s="48">
        <v>112</v>
      </c>
      <c r="C128" s="189" t="s">
        <v>285</v>
      </c>
      <c r="D128" s="53" t="s">
        <v>299</v>
      </c>
      <c r="E128" s="182" t="s">
        <v>300</v>
      </c>
      <c r="F128" s="50" t="s">
        <v>301</v>
      </c>
      <c r="G128" s="152">
        <f>17300/1.2</f>
        <v>14416.666666666668</v>
      </c>
      <c r="H128" s="51" t="s">
        <v>43</v>
      </c>
      <c r="I128" s="170">
        <v>1</v>
      </c>
      <c r="J128" s="159">
        <f t="shared" si="1"/>
        <v>14416.666666666668</v>
      </c>
      <c r="K128" s="52" t="s">
        <v>302</v>
      </c>
      <c r="L128" s="53" t="s">
        <v>303</v>
      </c>
      <c r="M128" s="53" t="s">
        <v>36</v>
      </c>
      <c r="N128" s="54" t="s">
        <v>28</v>
      </c>
      <c r="O128" s="55" t="s">
        <v>29</v>
      </c>
      <c r="P128" s="56" t="s">
        <v>30</v>
      </c>
    </row>
    <row r="129" spans="1:16" ht="38.25" x14ac:dyDescent="0.25">
      <c r="A129" s="36" t="s">
        <v>22</v>
      </c>
      <c r="B129" s="39">
        <v>113</v>
      </c>
      <c r="C129" s="189" t="s">
        <v>285</v>
      </c>
      <c r="D129" s="53" t="s">
        <v>304</v>
      </c>
      <c r="E129" s="182" t="s">
        <v>305</v>
      </c>
      <c r="F129" s="57" t="s">
        <v>306</v>
      </c>
      <c r="G129" s="152">
        <f>57450/1.2</f>
        <v>47875</v>
      </c>
      <c r="H129" s="51" t="s">
        <v>43</v>
      </c>
      <c r="I129" s="170">
        <v>1</v>
      </c>
      <c r="J129" s="159">
        <f t="shared" si="1"/>
        <v>47875</v>
      </c>
      <c r="K129" s="52" t="s">
        <v>78</v>
      </c>
      <c r="L129" s="53" t="s">
        <v>79</v>
      </c>
      <c r="M129" s="53" t="s">
        <v>36</v>
      </c>
      <c r="N129" s="54" t="s">
        <v>28</v>
      </c>
      <c r="O129" s="55" t="s">
        <v>29</v>
      </c>
      <c r="P129" s="56" t="s">
        <v>30</v>
      </c>
    </row>
    <row r="130" spans="1:16" ht="51" x14ac:dyDescent="0.25">
      <c r="A130" s="36" t="s">
        <v>22</v>
      </c>
      <c r="B130" s="48">
        <v>114</v>
      </c>
      <c r="C130" s="189" t="s">
        <v>285</v>
      </c>
      <c r="D130" s="53" t="s">
        <v>307</v>
      </c>
      <c r="E130" s="182" t="s">
        <v>308</v>
      </c>
      <c r="F130" s="50" t="s">
        <v>309</v>
      </c>
      <c r="G130" s="152">
        <f>50250/1.2</f>
        <v>41875</v>
      </c>
      <c r="H130" s="51" t="s">
        <v>43</v>
      </c>
      <c r="I130" s="170">
        <v>1</v>
      </c>
      <c r="J130" s="159">
        <f t="shared" si="1"/>
        <v>41875</v>
      </c>
      <c r="K130" s="52" t="s">
        <v>302</v>
      </c>
      <c r="L130" s="53" t="s">
        <v>303</v>
      </c>
      <c r="M130" s="53" t="s">
        <v>36</v>
      </c>
      <c r="N130" s="54" t="s">
        <v>28</v>
      </c>
      <c r="O130" s="55" t="s">
        <v>29</v>
      </c>
      <c r="P130" s="56" t="s">
        <v>30</v>
      </c>
    </row>
    <row r="131" spans="1:16" ht="38.25" x14ac:dyDescent="0.25">
      <c r="A131" s="36" t="s">
        <v>22</v>
      </c>
      <c r="B131" s="39">
        <v>115</v>
      </c>
      <c r="C131" s="189" t="s">
        <v>285</v>
      </c>
      <c r="D131" s="59" t="s">
        <v>486</v>
      </c>
      <c r="E131" s="184" t="s">
        <v>487</v>
      </c>
      <c r="F131" s="59">
        <v>31048</v>
      </c>
      <c r="G131" s="152">
        <v>3150</v>
      </c>
      <c r="H131" s="99" t="s">
        <v>26</v>
      </c>
      <c r="I131" s="171">
        <v>1</v>
      </c>
      <c r="J131" s="159">
        <f t="shared" si="1"/>
        <v>3150</v>
      </c>
      <c r="K131" s="52" t="s">
        <v>485</v>
      </c>
      <c r="L131" s="53" t="s">
        <v>50</v>
      </c>
      <c r="M131" s="53" t="s">
        <v>27</v>
      </c>
      <c r="N131" s="54" t="s">
        <v>28</v>
      </c>
      <c r="O131" s="55" t="s">
        <v>29</v>
      </c>
      <c r="P131" s="56" t="s">
        <v>30</v>
      </c>
    </row>
    <row r="132" spans="1:16" ht="38.25" x14ac:dyDescent="0.25">
      <c r="A132" s="36" t="s">
        <v>22</v>
      </c>
      <c r="B132" s="48">
        <v>116</v>
      </c>
      <c r="C132" s="189" t="s">
        <v>285</v>
      </c>
      <c r="D132" s="53" t="s">
        <v>310</v>
      </c>
      <c r="E132" s="182" t="s">
        <v>311</v>
      </c>
      <c r="F132" s="57">
        <v>19025</v>
      </c>
      <c r="G132" s="152">
        <f>33660/1.2</f>
        <v>28050</v>
      </c>
      <c r="H132" s="51" t="s">
        <v>43</v>
      </c>
      <c r="I132" s="170">
        <v>1</v>
      </c>
      <c r="J132" s="159">
        <f t="shared" si="1"/>
        <v>28050</v>
      </c>
      <c r="K132" s="52" t="s">
        <v>292</v>
      </c>
      <c r="L132" s="53" t="s">
        <v>45</v>
      </c>
      <c r="M132" s="53" t="s">
        <v>36</v>
      </c>
      <c r="N132" s="54" t="s">
        <v>28</v>
      </c>
      <c r="O132" s="55" t="s">
        <v>29</v>
      </c>
      <c r="P132" s="56" t="s">
        <v>30</v>
      </c>
    </row>
    <row r="133" spans="1:16" ht="38.25" x14ac:dyDescent="0.25">
      <c r="A133" s="36" t="s">
        <v>22</v>
      </c>
      <c r="B133" s="39">
        <v>117</v>
      </c>
      <c r="C133" s="189" t="s">
        <v>285</v>
      </c>
      <c r="D133" s="53" t="s">
        <v>312</v>
      </c>
      <c r="E133" s="182" t="s">
        <v>313</v>
      </c>
      <c r="F133" s="57">
        <v>35065</v>
      </c>
      <c r="G133" s="152">
        <f>130100/1.2</f>
        <v>108416.66666666667</v>
      </c>
      <c r="H133" s="51" t="s">
        <v>43</v>
      </c>
      <c r="I133" s="170">
        <v>1</v>
      </c>
      <c r="J133" s="159">
        <f t="shared" si="1"/>
        <v>108416.66666666667</v>
      </c>
      <c r="K133" s="52" t="s">
        <v>292</v>
      </c>
      <c r="L133" s="53" t="s">
        <v>45</v>
      </c>
      <c r="M133" s="53" t="s">
        <v>36</v>
      </c>
      <c r="N133" s="54" t="s">
        <v>28</v>
      </c>
      <c r="O133" s="55" t="s">
        <v>29</v>
      </c>
      <c r="P133" s="56" t="s">
        <v>30</v>
      </c>
    </row>
    <row r="134" spans="1:16" ht="38.25" x14ac:dyDescent="0.25">
      <c r="A134" s="36" t="s">
        <v>22</v>
      </c>
      <c r="B134" s="48">
        <v>118</v>
      </c>
      <c r="C134" s="189" t="s">
        <v>23</v>
      </c>
      <c r="D134" s="53" t="s">
        <v>314</v>
      </c>
      <c r="E134" s="182" t="s">
        <v>315</v>
      </c>
      <c r="F134" s="50">
        <v>32478</v>
      </c>
      <c r="G134" s="152">
        <v>22500</v>
      </c>
      <c r="H134" s="51" t="s">
        <v>26</v>
      </c>
      <c r="I134" s="170">
        <v>1</v>
      </c>
      <c r="J134" s="159">
        <f t="shared" si="1"/>
        <v>22500</v>
      </c>
      <c r="K134" s="61" t="s">
        <v>39</v>
      </c>
      <c r="L134" s="61"/>
      <c r="M134" s="61" t="s">
        <v>27</v>
      </c>
      <c r="N134" s="61" t="s">
        <v>28</v>
      </c>
      <c r="O134" s="55" t="s">
        <v>29</v>
      </c>
      <c r="P134" s="56" t="s">
        <v>30</v>
      </c>
    </row>
    <row r="135" spans="1:16" ht="38.25" x14ac:dyDescent="0.25">
      <c r="A135" s="36" t="s">
        <v>22</v>
      </c>
      <c r="B135" s="39">
        <v>119</v>
      </c>
      <c r="C135" s="189" t="s">
        <v>285</v>
      </c>
      <c r="D135" s="53" t="s">
        <v>316</v>
      </c>
      <c r="E135" s="182" t="s">
        <v>317</v>
      </c>
      <c r="F135" s="50">
        <v>43008</v>
      </c>
      <c r="G135" s="152">
        <v>1545</v>
      </c>
      <c r="H135" s="51" t="s">
        <v>43</v>
      </c>
      <c r="I135" s="170">
        <v>1</v>
      </c>
      <c r="J135" s="159">
        <f t="shared" si="1"/>
        <v>1545</v>
      </c>
      <c r="K135" s="52" t="s">
        <v>318</v>
      </c>
      <c r="L135" s="53"/>
      <c r="M135" s="53" t="s">
        <v>36</v>
      </c>
      <c r="N135" s="54" t="s">
        <v>28</v>
      </c>
      <c r="O135" s="55" t="s">
        <v>29</v>
      </c>
      <c r="P135" s="56" t="s">
        <v>30</v>
      </c>
    </row>
    <row r="136" spans="1:16" ht="38.25" x14ac:dyDescent="0.25">
      <c r="A136" s="36" t="s">
        <v>22</v>
      </c>
      <c r="B136" s="48">
        <v>120</v>
      </c>
      <c r="C136" s="189" t="s">
        <v>285</v>
      </c>
      <c r="D136" s="53" t="s">
        <v>319</v>
      </c>
      <c r="E136" s="182" t="s">
        <v>320</v>
      </c>
      <c r="F136" s="57">
        <v>29252</v>
      </c>
      <c r="G136" s="152">
        <f>27600/1.2</f>
        <v>23000</v>
      </c>
      <c r="H136" s="51" t="s">
        <v>43</v>
      </c>
      <c r="I136" s="170">
        <v>1</v>
      </c>
      <c r="J136" s="159">
        <f t="shared" si="1"/>
        <v>23000</v>
      </c>
      <c r="K136" s="52" t="s">
        <v>292</v>
      </c>
      <c r="L136" s="53" t="s">
        <v>45</v>
      </c>
      <c r="M136" s="53" t="s">
        <v>36</v>
      </c>
      <c r="N136" s="54" t="s">
        <v>28</v>
      </c>
      <c r="O136" s="55" t="s">
        <v>29</v>
      </c>
      <c r="P136" s="56" t="s">
        <v>30</v>
      </c>
    </row>
    <row r="137" spans="1:16" ht="36" x14ac:dyDescent="0.25">
      <c r="A137" s="36" t="s">
        <v>22</v>
      </c>
      <c r="B137" s="39">
        <v>121</v>
      </c>
      <c r="C137" s="189" t="s">
        <v>66</v>
      </c>
      <c r="D137" s="49" t="s">
        <v>321</v>
      </c>
      <c r="E137" s="181" t="s">
        <v>322</v>
      </c>
      <c r="F137" s="50" t="s">
        <v>323</v>
      </c>
      <c r="G137" s="152">
        <v>201001.2</v>
      </c>
      <c r="H137" s="51" t="s">
        <v>26</v>
      </c>
      <c r="I137" s="169">
        <v>1</v>
      </c>
      <c r="J137" s="159">
        <f t="shared" si="1"/>
        <v>201001.2</v>
      </c>
      <c r="K137" s="61" t="s">
        <v>129</v>
      </c>
      <c r="L137" s="61" t="s">
        <v>62</v>
      </c>
      <c r="M137" s="53" t="s">
        <v>36</v>
      </c>
      <c r="N137" s="54" t="s">
        <v>28</v>
      </c>
      <c r="O137" s="55" t="s">
        <v>52</v>
      </c>
      <c r="P137" s="56" t="s">
        <v>53</v>
      </c>
    </row>
    <row r="138" spans="1:16" ht="38.25" x14ac:dyDescent="0.25">
      <c r="A138" s="36" t="s">
        <v>22</v>
      </c>
      <c r="B138" s="48">
        <v>122</v>
      </c>
      <c r="C138" s="189" t="s">
        <v>324</v>
      </c>
      <c r="D138" s="53">
        <v>88807</v>
      </c>
      <c r="E138" s="182" t="s">
        <v>325</v>
      </c>
      <c r="F138" s="50"/>
      <c r="G138" s="152">
        <v>5792.6350000000002</v>
      </c>
      <c r="H138" s="51" t="s">
        <v>26</v>
      </c>
      <c r="I138" s="170">
        <v>1</v>
      </c>
      <c r="J138" s="159">
        <f t="shared" si="1"/>
        <v>5792.6350000000002</v>
      </c>
      <c r="K138" s="52" t="s">
        <v>71</v>
      </c>
      <c r="L138" s="53" t="s">
        <v>72</v>
      </c>
      <c r="M138" s="53" t="s">
        <v>36</v>
      </c>
      <c r="N138" s="54" t="s">
        <v>28</v>
      </c>
      <c r="O138" s="55" t="s">
        <v>29</v>
      </c>
      <c r="P138" s="56" t="s">
        <v>30</v>
      </c>
    </row>
    <row r="139" spans="1:16" ht="38.25" x14ac:dyDescent="0.25">
      <c r="A139" s="36" t="s">
        <v>22</v>
      </c>
      <c r="B139" s="39">
        <v>123</v>
      </c>
      <c r="C139" s="189" t="s">
        <v>223</v>
      </c>
      <c r="D139" s="49" t="s">
        <v>326</v>
      </c>
      <c r="E139" s="181" t="s">
        <v>327</v>
      </c>
      <c r="F139" s="50" t="s">
        <v>328</v>
      </c>
      <c r="G139" s="152">
        <v>37679.4</v>
      </c>
      <c r="H139" s="51" t="s">
        <v>43</v>
      </c>
      <c r="I139" s="169">
        <v>1</v>
      </c>
      <c r="J139" s="159">
        <f t="shared" si="1"/>
        <v>37679.4</v>
      </c>
      <c r="K139" s="52" t="s">
        <v>49</v>
      </c>
      <c r="L139" s="53" t="s">
        <v>50</v>
      </c>
      <c r="M139" s="53" t="s">
        <v>36</v>
      </c>
      <c r="N139" s="54" t="s">
        <v>28</v>
      </c>
      <c r="O139" s="55" t="s">
        <v>29</v>
      </c>
      <c r="P139" s="56" t="s">
        <v>30</v>
      </c>
    </row>
    <row r="140" spans="1:16" ht="38.25" x14ac:dyDescent="0.25">
      <c r="A140" s="36" t="s">
        <v>22</v>
      </c>
      <c r="B140" s="48">
        <v>124</v>
      </c>
      <c r="C140" s="189" t="s">
        <v>329</v>
      </c>
      <c r="D140" s="53" t="s">
        <v>330</v>
      </c>
      <c r="E140" s="182" t="s">
        <v>331</v>
      </c>
      <c r="F140" s="50" t="s">
        <v>332</v>
      </c>
      <c r="G140" s="152">
        <v>58762.344000000012</v>
      </c>
      <c r="H140" s="51" t="s">
        <v>26</v>
      </c>
      <c r="I140" s="170">
        <v>1</v>
      </c>
      <c r="J140" s="159">
        <f t="shared" si="1"/>
        <v>58762.344000000012</v>
      </c>
      <c r="K140" s="52" t="s">
        <v>61</v>
      </c>
      <c r="L140" s="53" t="s">
        <v>93</v>
      </c>
      <c r="M140" s="53" t="s">
        <v>27</v>
      </c>
      <c r="N140" s="54" t="s">
        <v>333</v>
      </c>
      <c r="O140" s="55" t="s">
        <v>29</v>
      </c>
      <c r="P140" s="56" t="s">
        <v>30</v>
      </c>
    </row>
    <row r="141" spans="1:16" ht="38.25" x14ac:dyDescent="0.25">
      <c r="A141" s="36" t="s">
        <v>22</v>
      </c>
      <c r="B141" s="39">
        <v>125</v>
      </c>
      <c r="C141" s="189" t="s">
        <v>329</v>
      </c>
      <c r="D141" s="53" t="s">
        <v>334</v>
      </c>
      <c r="E141" s="182" t="s">
        <v>331</v>
      </c>
      <c r="F141" s="50" t="s">
        <v>332</v>
      </c>
      <c r="G141" s="152">
        <v>58559.840499999998</v>
      </c>
      <c r="H141" s="51" t="s">
        <v>26</v>
      </c>
      <c r="I141" s="170">
        <v>1</v>
      </c>
      <c r="J141" s="159">
        <f t="shared" si="1"/>
        <v>58559.840499999998</v>
      </c>
      <c r="K141" s="52" t="s">
        <v>61</v>
      </c>
      <c r="L141" s="53" t="s">
        <v>93</v>
      </c>
      <c r="M141" s="53" t="s">
        <v>27</v>
      </c>
      <c r="N141" s="54" t="s">
        <v>335</v>
      </c>
      <c r="O141" s="55" t="s">
        <v>29</v>
      </c>
      <c r="P141" s="56" t="s">
        <v>30</v>
      </c>
    </row>
    <row r="142" spans="1:16" ht="38.25" x14ac:dyDescent="0.25">
      <c r="A142" s="36" t="s">
        <v>22</v>
      </c>
      <c r="B142" s="48">
        <v>126</v>
      </c>
      <c r="C142" s="189" t="s">
        <v>141</v>
      </c>
      <c r="D142" s="49" t="s">
        <v>336</v>
      </c>
      <c r="E142" s="181" t="s">
        <v>337</v>
      </c>
      <c r="F142" s="50" t="s">
        <v>70</v>
      </c>
      <c r="G142" s="152">
        <v>94.605000000000004</v>
      </c>
      <c r="H142" s="51" t="s">
        <v>43</v>
      </c>
      <c r="I142" s="169">
        <v>1</v>
      </c>
      <c r="J142" s="159">
        <f t="shared" si="1"/>
        <v>94.605000000000004</v>
      </c>
      <c r="K142" s="53" t="s">
        <v>71</v>
      </c>
      <c r="L142" s="53" t="s">
        <v>72</v>
      </c>
      <c r="M142" s="54" t="s">
        <v>36</v>
      </c>
      <c r="N142" s="55" t="s">
        <v>28</v>
      </c>
      <c r="O142" s="55" t="s">
        <v>29</v>
      </c>
      <c r="P142" s="56" t="s">
        <v>30</v>
      </c>
    </row>
    <row r="143" spans="1:16" ht="38.25" x14ac:dyDescent="0.25">
      <c r="A143" s="36" t="s">
        <v>22</v>
      </c>
      <c r="B143" s="39">
        <v>127</v>
      </c>
      <c r="C143" s="189" t="s">
        <v>141</v>
      </c>
      <c r="D143" s="49" t="s">
        <v>338</v>
      </c>
      <c r="E143" s="181" t="s">
        <v>337</v>
      </c>
      <c r="F143" s="50" t="s">
        <v>70</v>
      </c>
      <c r="G143" s="152">
        <v>94.605000000000004</v>
      </c>
      <c r="H143" s="51" t="s">
        <v>43</v>
      </c>
      <c r="I143" s="169">
        <v>1</v>
      </c>
      <c r="J143" s="159">
        <f t="shared" si="1"/>
        <v>94.605000000000004</v>
      </c>
      <c r="K143" s="53" t="s">
        <v>71</v>
      </c>
      <c r="L143" s="53" t="s">
        <v>72</v>
      </c>
      <c r="M143" s="54" t="s">
        <v>36</v>
      </c>
      <c r="N143" s="55" t="s">
        <v>28</v>
      </c>
      <c r="O143" s="55" t="s">
        <v>29</v>
      </c>
      <c r="P143" s="56" t="s">
        <v>30</v>
      </c>
    </row>
    <row r="144" spans="1:16" ht="38.25" x14ac:dyDescent="0.25">
      <c r="A144" s="36" t="s">
        <v>22</v>
      </c>
      <c r="B144" s="48">
        <v>128</v>
      </c>
      <c r="C144" s="189" t="s">
        <v>141</v>
      </c>
      <c r="D144" s="49" t="s">
        <v>339</v>
      </c>
      <c r="E144" s="181" t="s">
        <v>337</v>
      </c>
      <c r="F144" s="50" t="s">
        <v>70</v>
      </c>
      <c r="G144" s="152">
        <v>94.605000000000004</v>
      </c>
      <c r="H144" s="51" t="s">
        <v>43</v>
      </c>
      <c r="I144" s="169">
        <v>1</v>
      </c>
      <c r="J144" s="159">
        <f t="shared" si="1"/>
        <v>94.605000000000004</v>
      </c>
      <c r="K144" s="53" t="s">
        <v>71</v>
      </c>
      <c r="L144" s="53" t="s">
        <v>72</v>
      </c>
      <c r="M144" s="54" t="s">
        <v>36</v>
      </c>
      <c r="N144" s="55" t="s">
        <v>28</v>
      </c>
      <c r="O144" s="55" t="s">
        <v>29</v>
      </c>
      <c r="P144" s="56" t="s">
        <v>30</v>
      </c>
    </row>
    <row r="145" spans="1:16" ht="38.25" x14ac:dyDescent="0.25">
      <c r="A145" s="36" t="s">
        <v>22</v>
      </c>
      <c r="B145" s="39">
        <v>129</v>
      </c>
      <c r="C145" s="189" t="s">
        <v>141</v>
      </c>
      <c r="D145" s="49" t="s">
        <v>340</v>
      </c>
      <c r="E145" s="181" t="s">
        <v>337</v>
      </c>
      <c r="F145" s="50" t="s">
        <v>70</v>
      </c>
      <c r="G145" s="152">
        <v>94.605000000000004</v>
      </c>
      <c r="H145" s="51" t="s">
        <v>43</v>
      </c>
      <c r="I145" s="169">
        <v>1</v>
      </c>
      <c r="J145" s="159">
        <f t="shared" si="1"/>
        <v>94.605000000000004</v>
      </c>
      <c r="K145" s="53" t="s">
        <v>71</v>
      </c>
      <c r="L145" s="53" t="s">
        <v>72</v>
      </c>
      <c r="M145" s="54" t="s">
        <v>36</v>
      </c>
      <c r="N145" s="55" t="s">
        <v>28</v>
      </c>
      <c r="O145" s="55" t="s">
        <v>29</v>
      </c>
      <c r="P145" s="56" t="s">
        <v>30</v>
      </c>
    </row>
    <row r="146" spans="1:16" ht="38.25" x14ac:dyDescent="0.25">
      <c r="A146" s="36" t="s">
        <v>22</v>
      </c>
      <c r="B146" s="48">
        <v>130</v>
      </c>
      <c r="C146" s="189" t="s">
        <v>141</v>
      </c>
      <c r="D146" s="49" t="s">
        <v>341</v>
      </c>
      <c r="E146" s="181" t="s">
        <v>337</v>
      </c>
      <c r="F146" s="50" t="s">
        <v>70</v>
      </c>
      <c r="G146" s="152">
        <v>94.605000000000004</v>
      </c>
      <c r="H146" s="51" t="s">
        <v>43</v>
      </c>
      <c r="I146" s="169">
        <v>1</v>
      </c>
      <c r="J146" s="159">
        <f t="shared" si="1"/>
        <v>94.605000000000004</v>
      </c>
      <c r="K146" s="53" t="s">
        <v>71</v>
      </c>
      <c r="L146" s="53" t="s">
        <v>72</v>
      </c>
      <c r="M146" s="54" t="s">
        <v>36</v>
      </c>
      <c r="N146" s="55" t="s">
        <v>28</v>
      </c>
      <c r="O146" s="55" t="s">
        <v>29</v>
      </c>
      <c r="P146" s="56" t="s">
        <v>30</v>
      </c>
    </row>
    <row r="147" spans="1:16" ht="38.25" x14ac:dyDescent="0.25">
      <c r="A147" s="36" t="s">
        <v>22</v>
      </c>
      <c r="B147" s="39">
        <v>131</v>
      </c>
      <c r="C147" s="189" t="s">
        <v>141</v>
      </c>
      <c r="D147" s="49" t="s">
        <v>342</v>
      </c>
      <c r="E147" s="181" t="s">
        <v>337</v>
      </c>
      <c r="F147" s="50" t="s">
        <v>70</v>
      </c>
      <c r="G147" s="152">
        <v>94.605000000000004</v>
      </c>
      <c r="H147" s="51" t="s">
        <v>43</v>
      </c>
      <c r="I147" s="169">
        <v>1</v>
      </c>
      <c r="J147" s="159">
        <f t="shared" si="1"/>
        <v>94.605000000000004</v>
      </c>
      <c r="K147" s="53" t="s">
        <v>71</v>
      </c>
      <c r="L147" s="53" t="s">
        <v>72</v>
      </c>
      <c r="M147" s="54" t="s">
        <v>36</v>
      </c>
      <c r="N147" s="55" t="s">
        <v>28</v>
      </c>
      <c r="O147" s="55" t="s">
        <v>29</v>
      </c>
      <c r="P147" s="56" t="s">
        <v>30</v>
      </c>
    </row>
    <row r="148" spans="1:16" ht="38.25" x14ac:dyDescent="0.25">
      <c r="A148" s="36" t="s">
        <v>22</v>
      </c>
      <c r="B148" s="48">
        <v>132</v>
      </c>
      <c r="C148" s="189" t="s">
        <v>141</v>
      </c>
      <c r="D148" s="49" t="s">
        <v>343</v>
      </c>
      <c r="E148" s="181" t="s">
        <v>337</v>
      </c>
      <c r="F148" s="50" t="s">
        <v>70</v>
      </c>
      <c r="G148" s="152">
        <v>94.605000000000004</v>
      </c>
      <c r="H148" s="51" t="s">
        <v>43</v>
      </c>
      <c r="I148" s="169">
        <v>1</v>
      </c>
      <c r="J148" s="159">
        <f>G148*I148</f>
        <v>94.605000000000004</v>
      </c>
      <c r="K148" s="53" t="s">
        <v>71</v>
      </c>
      <c r="L148" s="53" t="s">
        <v>72</v>
      </c>
      <c r="M148" s="54" t="s">
        <v>36</v>
      </c>
      <c r="N148" s="55" t="s">
        <v>28</v>
      </c>
      <c r="O148" s="55" t="s">
        <v>29</v>
      </c>
      <c r="P148" s="56" t="s">
        <v>30</v>
      </c>
    </row>
    <row r="149" spans="1:16" ht="38.25" x14ac:dyDescent="0.25">
      <c r="A149" s="36" t="s">
        <v>22</v>
      </c>
      <c r="B149" s="39">
        <v>133</v>
      </c>
      <c r="C149" s="189" t="s">
        <v>141</v>
      </c>
      <c r="D149" s="49" t="s">
        <v>344</v>
      </c>
      <c r="E149" s="181" t="s">
        <v>337</v>
      </c>
      <c r="F149" s="50" t="s">
        <v>70</v>
      </c>
      <c r="G149" s="152">
        <v>94.605000000000004</v>
      </c>
      <c r="H149" s="51" t="s">
        <v>43</v>
      </c>
      <c r="I149" s="169">
        <v>1</v>
      </c>
      <c r="J149" s="159">
        <f>G149*I149</f>
        <v>94.605000000000004</v>
      </c>
      <c r="K149" s="53" t="s">
        <v>71</v>
      </c>
      <c r="L149" s="53" t="s">
        <v>72</v>
      </c>
      <c r="M149" s="54" t="s">
        <v>36</v>
      </c>
      <c r="N149" s="55" t="s">
        <v>28</v>
      </c>
      <c r="O149" s="55" t="s">
        <v>29</v>
      </c>
      <c r="P149" s="56" t="s">
        <v>30</v>
      </c>
    </row>
    <row r="150" spans="1:16" ht="38.25" x14ac:dyDescent="0.25">
      <c r="A150" s="36" t="s">
        <v>22</v>
      </c>
      <c r="B150" s="48">
        <v>134</v>
      </c>
      <c r="C150" s="189" t="s">
        <v>141</v>
      </c>
      <c r="D150" s="49" t="s">
        <v>345</v>
      </c>
      <c r="E150" s="181" t="s">
        <v>346</v>
      </c>
      <c r="F150" s="50" t="s">
        <v>70</v>
      </c>
      <c r="G150" s="152">
        <v>30.507000000000001</v>
      </c>
      <c r="H150" s="51" t="s">
        <v>43</v>
      </c>
      <c r="I150" s="169">
        <v>1</v>
      </c>
      <c r="J150" s="159">
        <f>G150*I150</f>
        <v>30.507000000000001</v>
      </c>
      <c r="K150" s="53" t="s">
        <v>71</v>
      </c>
      <c r="L150" s="53" t="s">
        <v>72</v>
      </c>
      <c r="M150" s="54" t="s">
        <v>36</v>
      </c>
      <c r="N150" s="55" t="s">
        <v>28</v>
      </c>
      <c r="O150" s="55" t="s">
        <v>29</v>
      </c>
      <c r="P150" s="56" t="s">
        <v>30</v>
      </c>
    </row>
    <row r="151" spans="1:16" ht="38.25" x14ac:dyDescent="0.25">
      <c r="A151" s="36" t="s">
        <v>22</v>
      </c>
      <c r="B151" s="39">
        <v>135</v>
      </c>
      <c r="C151" s="189" t="s">
        <v>347</v>
      </c>
      <c r="D151" s="49" t="s">
        <v>348</v>
      </c>
      <c r="E151" s="181" t="s">
        <v>349</v>
      </c>
      <c r="F151" s="50" t="s">
        <v>144</v>
      </c>
      <c r="G151" s="152">
        <v>3922.8394999999996</v>
      </c>
      <c r="H151" s="51" t="s">
        <v>43</v>
      </c>
      <c r="I151" s="169">
        <v>1</v>
      </c>
      <c r="J151" s="159">
        <f>G151*I151</f>
        <v>3922.8394999999996</v>
      </c>
      <c r="K151" s="53" t="s">
        <v>71</v>
      </c>
      <c r="L151" s="53" t="s">
        <v>72</v>
      </c>
      <c r="M151" s="54" t="s">
        <v>36</v>
      </c>
      <c r="N151" s="55" t="s">
        <v>28</v>
      </c>
      <c r="O151" s="55" t="s">
        <v>29</v>
      </c>
      <c r="P151" s="56" t="s">
        <v>30</v>
      </c>
    </row>
    <row r="152" spans="1:16" ht="51" x14ac:dyDescent="0.25">
      <c r="A152" s="36" t="s">
        <v>22</v>
      </c>
      <c r="B152" s="48">
        <v>136</v>
      </c>
      <c r="C152" s="189" t="s">
        <v>69</v>
      </c>
      <c r="D152" s="49" t="s">
        <v>350</v>
      </c>
      <c r="E152" s="181" t="s">
        <v>351</v>
      </c>
      <c r="F152" s="50" t="s">
        <v>70</v>
      </c>
      <c r="G152" s="152">
        <v>23.564</v>
      </c>
      <c r="H152" s="51" t="s">
        <v>43</v>
      </c>
      <c r="I152" s="169">
        <v>1</v>
      </c>
      <c r="J152" s="159">
        <f>G152*I152</f>
        <v>23.564</v>
      </c>
      <c r="K152" s="53" t="s">
        <v>71</v>
      </c>
      <c r="L152" s="53" t="s">
        <v>72</v>
      </c>
      <c r="M152" s="54" t="s">
        <v>36</v>
      </c>
      <c r="N152" s="55" t="s">
        <v>28</v>
      </c>
      <c r="O152" s="55" t="s">
        <v>29</v>
      </c>
      <c r="P152" s="56" t="s">
        <v>30</v>
      </c>
    </row>
    <row r="153" spans="1:16" ht="51" x14ac:dyDescent="0.25">
      <c r="A153" s="36" t="s">
        <v>22</v>
      </c>
      <c r="B153" s="39">
        <v>137</v>
      </c>
      <c r="C153" s="189" t="s">
        <v>69</v>
      </c>
      <c r="D153" s="49" t="s">
        <v>352</v>
      </c>
      <c r="E153" s="181" t="s">
        <v>351</v>
      </c>
      <c r="F153" s="50" t="s">
        <v>70</v>
      </c>
      <c r="G153" s="152">
        <v>23.564</v>
      </c>
      <c r="H153" s="51" t="s">
        <v>43</v>
      </c>
      <c r="I153" s="169">
        <v>1</v>
      </c>
      <c r="J153" s="159">
        <f>G153*I153</f>
        <v>23.564</v>
      </c>
      <c r="K153" s="53" t="s">
        <v>71</v>
      </c>
      <c r="L153" s="53" t="s">
        <v>72</v>
      </c>
      <c r="M153" s="54" t="s">
        <v>36</v>
      </c>
      <c r="N153" s="55" t="s">
        <v>28</v>
      </c>
      <c r="O153" s="55" t="s">
        <v>29</v>
      </c>
      <c r="P153" s="56" t="s">
        <v>30</v>
      </c>
    </row>
    <row r="154" spans="1:16" ht="51" x14ac:dyDescent="0.25">
      <c r="A154" s="36" t="s">
        <v>22</v>
      </c>
      <c r="B154" s="48">
        <v>138</v>
      </c>
      <c r="C154" s="189" t="s">
        <v>69</v>
      </c>
      <c r="D154" s="49" t="s">
        <v>353</v>
      </c>
      <c r="E154" s="181" t="s">
        <v>351</v>
      </c>
      <c r="F154" s="50" t="s">
        <v>70</v>
      </c>
      <c r="G154" s="152">
        <v>23.564</v>
      </c>
      <c r="H154" s="51" t="s">
        <v>43</v>
      </c>
      <c r="I154" s="169">
        <v>1</v>
      </c>
      <c r="J154" s="159">
        <f>G154*I154</f>
        <v>23.564</v>
      </c>
      <c r="K154" s="53" t="s">
        <v>71</v>
      </c>
      <c r="L154" s="53" t="s">
        <v>72</v>
      </c>
      <c r="M154" s="54" t="s">
        <v>36</v>
      </c>
      <c r="N154" s="55" t="s">
        <v>28</v>
      </c>
      <c r="O154" s="55" t="s">
        <v>29</v>
      </c>
      <c r="P154" s="56" t="s">
        <v>30</v>
      </c>
    </row>
    <row r="155" spans="1:16" ht="38.25" x14ac:dyDescent="0.25">
      <c r="A155" s="36" t="s">
        <v>22</v>
      </c>
      <c r="B155" s="39">
        <v>139</v>
      </c>
      <c r="C155" s="189" t="s">
        <v>184</v>
      </c>
      <c r="D155" s="49" t="s">
        <v>354</v>
      </c>
      <c r="E155" s="181" t="s">
        <v>355</v>
      </c>
      <c r="F155" s="50" t="s">
        <v>277</v>
      </c>
      <c r="G155" s="152">
        <v>50760</v>
      </c>
      <c r="H155" s="51" t="s">
        <v>43</v>
      </c>
      <c r="I155" s="169">
        <v>1</v>
      </c>
      <c r="J155" s="159">
        <f>G155*I155</f>
        <v>50760</v>
      </c>
      <c r="K155" s="53" t="s">
        <v>356</v>
      </c>
      <c r="L155" s="53" t="s">
        <v>357</v>
      </c>
      <c r="M155" s="54" t="s">
        <v>36</v>
      </c>
      <c r="N155" s="55" t="s">
        <v>28</v>
      </c>
      <c r="O155" s="55" t="s">
        <v>29</v>
      </c>
      <c r="P155" s="56" t="s">
        <v>30</v>
      </c>
    </row>
    <row r="156" spans="1:16" ht="38.25" x14ac:dyDescent="0.25">
      <c r="A156" s="36" t="s">
        <v>22</v>
      </c>
      <c r="B156" s="48">
        <v>140</v>
      </c>
      <c r="C156" s="189" t="s">
        <v>184</v>
      </c>
      <c r="D156" s="49" t="s">
        <v>358</v>
      </c>
      <c r="E156" s="181" t="s">
        <v>359</v>
      </c>
      <c r="F156" s="50" t="s">
        <v>277</v>
      </c>
      <c r="G156" s="152">
        <v>42118.248000000007</v>
      </c>
      <c r="H156" s="51" t="s">
        <v>43</v>
      </c>
      <c r="I156" s="169">
        <v>1</v>
      </c>
      <c r="J156" s="159">
        <f>G156*I156</f>
        <v>42118.248000000007</v>
      </c>
      <c r="K156" s="53" t="s">
        <v>356</v>
      </c>
      <c r="L156" s="53" t="s">
        <v>357</v>
      </c>
      <c r="M156" s="54" t="s">
        <v>36</v>
      </c>
      <c r="N156" s="55" t="s">
        <v>28</v>
      </c>
      <c r="O156" s="55" t="s">
        <v>29</v>
      </c>
      <c r="P156" s="56" t="s">
        <v>30</v>
      </c>
    </row>
    <row r="157" spans="1:16" ht="38.25" x14ac:dyDescent="0.25">
      <c r="A157" s="36" t="s">
        <v>22</v>
      </c>
      <c r="B157" s="39">
        <v>141</v>
      </c>
      <c r="C157" s="189" t="s">
        <v>272</v>
      </c>
      <c r="D157" s="49" t="s">
        <v>360</v>
      </c>
      <c r="E157" s="181" t="s">
        <v>361</v>
      </c>
      <c r="F157" s="50">
        <v>38351</v>
      </c>
      <c r="G157" s="152">
        <v>911.6640000000001</v>
      </c>
      <c r="H157" s="51" t="s">
        <v>26</v>
      </c>
      <c r="I157" s="169">
        <v>1</v>
      </c>
      <c r="J157" s="159">
        <f>G157*I157</f>
        <v>911.6640000000001</v>
      </c>
      <c r="K157" s="53"/>
      <c r="L157" s="53"/>
      <c r="M157" s="54" t="s">
        <v>27</v>
      </c>
      <c r="N157" s="55" t="s">
        <v>28</v>
      </c>
      <c r="O157" s="55" t="s">
        <v>29</v>
      </c>
      <c r="P157" s="56" t="s">
        <v>30</v>
      </c>
    </row>
    <row r="158" spans="1:16" ht="38.25" x14ac:dyDescent="0.25">
      <c r="A158" s="36" t="s">
        <v>22</v>
      </c>
      <c r="B158" s="48">
        <v>142</v>
      </c>
      <c r="C158" s="189" t="s">
        <v>272</v>
      </c>
      <c r="D158" s="49" t="s">
        <v>362</v>
      </c>
      <c r="E158" s="181" t="s">
        <v>361</v>
      </c>
      <c r="F158" s="50">
        <v>38351</v>
      </c>
      <c r="G158" s="152">
        <v>911.6640000000001</v>
      </c>
      <c r="H158" s="51" t="s">
        <v>26</v>
      </c>
      <c r="I158" s="169">
        <v>1</v>
      </c>
      <c r="J158" s="159">
        <f>G158*I158</f>
        <v>911.6640000000001</v>
      </c>
      <c r="K158" s="53"/>
      <c r="L158" s="53"/>
      <c r="M158" s="54" t="s">
        <v>27</v>
      </c>
      <c r="N158" s="55" t="s">
        <v>28</v>
      </c>
      <c r="O158" s="55" t="s">
        <v>29</v>
      </c>
      <c r="P158" s="56" t="s">
        <v>30</v>
      </c>
    </row>
    <row r="159" spans="1:16" ht="38.25" x14ac:dyDescent="0.25">
      <c r="A159" s="36" t="s">
        <v>22</v>
      </c>
      <c r="B159" s="39">
        <v>143</v>
      </c>
      <c r="C159" s="189" t="s">
        <v>272</v>
      </c>
      <c r="D159" s="49" t="s">
        <v>363</v>
      </c>
      <c r="E159" s="181" t="s">
        <v>361</v>
      </c>
      <c r="F159" s="50">
        <v>38351</v>
      </c>
      <c r="G159" s="152">
        <v>911.6640000000001</v>
      </c>
      <c r="H159" s="51" t="s">
        <v>26</v>
      </c>
      <c r="I159" s="169">
        <v>1</v>
      </c>
      <c r="J159" s="159">
        <f>G159*I159</f>
        <v>911.6640000000001</v>
      </c>
      <c r="K159" s="53"/>
      <c r="L159" s="53"/>
      <c r="M159" s="54" t="s">
        <v>27</v>
      </c>
      <c r="N159" s="55" t="s">
        <v>28</v>
      </c>
      <c r="O159" s="55" t="s">
        <v>29</v>
      </c>
      <c r="P159" s="56" t="s">
        <v>30</v>
      </c>
    </row>
    <row r="160" spans="1:16" ht="38.25" x14ac:dyDescent="0.25">
      <c r="A160" s="36" t="s">
        <v>22</v>
      </c>
      <c r="B160" s="48">
        <v>144</v>
      </c>
      <c r="C160" s="189" t="s">
        <v>272</v>
      </c>
      <c r="D160" s="49" t="s">
        <v>364</v>
      </c>
      <c r="E160" s="181" t="s">
        <v>361</v>
      </c>
      <c r="F160" s="50">
        <v>38351</v>
      </c>
      <c r="G160" s="152">
        <v>911.6640000000001</v>
      </c>
      <c r="H160" s="51" t="s">
        <v>26</v>
      </c>
      <c r="I160" s="169">
        <v>1</v>
      </c>
      <c r="J160" s="159">
        <f>G160*I160</f>
        <v>911.6640000000001</v>
      </c>
      <c r="K160" s="53"/>
      <c r="L160" s="53"/>
      <c r="M160" s="54" t="s">
        <v>27</v>
      </c>
      <c r="N160" s="55" t="s">
        <v>28</v>
      </c>
      <c r="O160" s="55" t="s">
        <v>29</v>
      </c>
      <c r="P160" s="56" t="s">
        <v>30</v>
      </c>
    </row>
    <row r="161" spans="1:16" ht="38.25" x14ac:dyDescent="0.25">
      <c r="A161" s="36" t="s">
        <v>22</v>
      </c>
      <c r="B161" s="39">
        <v>145</v>
      </c>
      <c r="C161" s="189" t="s">
        <v>272</v>
      </c>
      <c r="D161" s="49" t="s">
        <v>365</v>
      </c>
      <c r="E161" s="181" t="s">
        <v>361</v>
      </c>
      <c r="F161" s="50">
        <v>38351</v>
      </c>
      <c r="G161" s="152">
        <v>911.6640000000001</v>
      </c>
      <c r="H161" s="51" t="s">
        <v>26</v>
      </c>
      <c r="I161" s="169">
        <v>1</v>
      </c>
      <c r="J161" s="159">
        <f>G161*I161</f>
        <v>911.6640000000001</v>
      </c>
      <c r="K161" s="53"/>
      <c r="L161" s="53"/>
      <c r="M161" s="54" t="s">
        <v>27</v>
      </c>
      <c r="N161" s="55" t="s">
        <v>28</v>
      </c>
      <c r="O161" s="55" t="s">
        <v>29</v>
      </c>
      <c r="P161" s="56" t="s">
        <v>30</v>
      </c>
    </row>
    <row r="162" spans="1:16" ht="38.25" x14ac:dyDescent="0.25">
      <c r="A162" s="36" t="s">
        <v>22</v>
      </c>
      <c r="B162" s="48">
        <v>146</v>
      </c>
      <c r="C162" s="189" t="s">
        <v>272</v>
      </c>
      <c r="D162" s="49" t="s">
        <v>366</v>
      </c>
      <c r="E162" s="181" t="s">
        <v>361</v>
      </c>
      <c r="F162" s="50">
        <v>38351</v>
      </c>
      <c r="G162" s="152">
        <v>911.6640000000001</v>
      </c>
      <c r="H162" s="51" t="s">
        <v>26</v>
      </c>
      <c r="I162" s="169">
        <v>1</v>
      </c>
      <c r="J162" s="159">
        <f>G162*I162</f>
        <v>911.6640000000001</v>
      </c>
      <c r="K162" s="53"/>
      <c r="L162" s="53"/>
      <c r="M162" s="54" t="s">
        <v>27</v>
      </c>
      <c r="N162" s="55" t="s">
        <v>28</v>
      </c>
      <c r="O162" s="55" t="s">
        <v>29</v>
      </c>
      <c r="P162" s="56" t="s">
        <v>30</v>
      </c>
    </row>
    <row r="163" spans="1:16" ht="38.25" x14ac:dyDescent="0.25">
      <c r="A163" s="36" t="s">
        <v>22</v>
      </c>
      <c r="B163" s="39">
        <v>147</v>
      </c>
      <c r="C163" s="189" t="s">
        <v>272</v>
      </c>
      <c r="D163" s="49" t="s">
        <v>367</v>
      </c>
      <c r="E163" s="181" t="s">
        <v>361</v>
      </c>
      <c r="F163" s="50">
        <v>38351</v>
      </c>
      <c r="G163" s="152">
        <v>911.6640000000001</v>
      </c>
      <c r="H163" s="51" t="s">
        <v>26</v>
      </c>
      <c r="I163" s="169">
        <v>1</v>
      </c>
      <c r="J163" s="159">
        <f>G163*I163</f>
        <v>911.6640000000001</v>
      </c>
      <c r="K163" s="53"/>
      <c r="L163" s="53"/>
      <c r="M163" s="54" t="s">
        <v>27</v>
      </c>
      <c r="N163" s="55" t="s">
        <v>28</v>
      </c>
      <c r="O163" s="55" t="s">
        <v>29</v>
      </c>
      <c r="P163" s="56" t="s">
        <v>30</v>
      </c>
    </row>
    <row r="164" spans="1:16" ht="38.25" x14ac:dyDescent="0.25">
      <c r="A164" s="36" t="s">
        <v>22</v>
      </c>
      <c r="B164" s="48">
        <v>148</v>
      </c>
      <c r="C164" s="189" t="s">
        <v>272</v>
      </c>
      <c r="D164" s="49" t="s">
        <v>368</v>
      </c>
      <c r="E164" s="181" t="s">
        <v>361</v>
      </c>
      <c r="F164" s="50">
        <v>38351</v>
      </c>
      <c r="G164" s="152">
        <v>911.65549999999996</v>
      </c>
      <c r="H164" s="51" t="s">
        <v>26</v>
      </c>
      <c r="I164" s="169">
        <v>1</v>
      </c>
      <c r="J164" s="159">
        <f>G164*I164</f>
        <v>911.65549999999996</v>
      </c>
      <c r="K164" s="53"/>
      <c r="L164" s="53"/>
      <c r="M164" s="54" t="s">
        <v>27</v>
      </c>
      <c r="N164" s="55" t="s">
        <v>28</v>
      </c>
      <c r="O164" s="55" t="s">
        <v>29</v>
      </c>
      <c r="P164" s="56" t="s">
        <v>30</v>
      </c>
    </row>
    <row r="165" spans="1:16" ht="38.25" x14ac:dyDescent="0.25">
      <c r="A165" s="36" t="s">
        <v>22</v>
      </c>
      <c r="B165" s="39">
        <v>149</v>
      </c>
      <c r="C165" s="189" t="s">
        <v>272</v>
      </c>
      <c r="D165" s="49" t="s">
        <v>369</v>
      </c>
      <c r="E165" s="181" t="s">
        <v>361</v>
      </c>
      <c r="F165" s="50">
        <v>38351</v>
      </c>
      <c r="G165" s="152">
        <v>911.65549999999996</v>
      </c>
      <c r="H165" s="51" t="s">
        <v>26</v>
      </c>
      <c r="I165" s="169">
        <v>1</v>
      </c>
      <c r="J165" s="159">
        <f>G165*I165</f>
        <v>911.65549999999996</v>
      </c>
      <c r="K165" s="53"/>
      <c r="L165" s="53"/>
      <c r="M165" s="54" t="s">
        <v>27</v>
      </c>
      <c r="N165" s="55" t="s">
        <v>28</v>
      </c>
      <c r="O165" s="55" t="s">
        <v>29</v>
      </c>
      <c r="P165" s="56" t="s">
        <v>30</v>
      </c>
    </row>
    <row r="166" spans="1:16" ht="38.25" x14ac:dyDescent="0.25">
      <c r="A166" s="36" t="s">
        <v>22</v>
      </c>
      <c r="B166" s="48">
        <v>150</v>
      </c>
      <c r="C166" s="189" t="s">
        <v>272</v>
      </c>
      <c r="D166" s="49" t="s">
        <v>370</v>
      </c>
      <c r="E166" s="181" t="s">
        <v>361</v>
      </c>
      <c r="F166" s="50">
        <v>38351</v>
      </c>
      <c r="G166" s="152">
        <v>911.65549999999996</v>
      </c>
      <c r="H166" s="51" t="s">
        <v>26</v>
      </c>
      <c r="I166" s="169">
        <v>1</v>
      </c>
      <c r="J166" s="159">
        <f>G166*I166</f>
        <v>911.65549999999996</v>
      </c>
      <c r="K166" s="53"/>
      <c r="L166" s="53"/>
      <c r="M166" s="54" t="s">
        <v>27</v>
      </c>
      <c r="N166" s="55" t="s">
        <v>28</v>
      </c>
      <c r="O166" s="55" t="s">
        <v>29</v>
      </c>
      <c r="P166" s="56" t="s">
        <v>30</v>
      </c>
    </row>
    <row r="167" spans="1:16" ht="38.25" x14ac:dyDescent="0.25">
      <c r="A167" s="36" t="s">
        <v>22</v>
      </c>
      <c r="B167" s="39">
        <v>151</v>
      </c>
      <c r="C167" s="189" t="s">
        <v>272</v>
      </c>
      <c r="D167" s="49" t="s">
        <v>371</v>
      </c>
      <c r="E167" s="181" t="s">
        <v>361</v>
      </c>
      <c r="F167" s="50">
        <v>38351</v>
      </c>
      <c r="G167" s="152">
        <v>911.65549999999996</v>
      </c>
      <c r="H167" s="51" t="s">
        <v>26</v>
      </c>
      <c r="I167" s="169">
        <v>1</v>
      </c>
      <c r="J167" s="159">
        <f>G167*I167</f>
        <v>911.65549999999996</v>
      </c>
      <c r="K167" s="53"/>
      <c r="L167" s="53"/>
      <c r="M167" s="54" t="s">
        <v>27</v>
      </c>
      <c r="N167" s="55" t="s">
        <v>28</v>
      </c>
      <c r="O167" s="55" t="s">
        <v>29</v>
      </c>
      <c r="P167" s="56" t="s">
        <v>30</v>
      </c>
    </row>
    <row r="168" spans="1:16" ht="51" x14ac:dyDescent="0.25">
      <c r="A168" s="36" t="s">
        <v>22</v>
      </c>
      <c r="B168" s="48">
        <v>152</v>
      </c>
      <c r="C168" s="189" t="s">
        <v>285</v>
      </c>
      <c r="D168" s="49" t="s">
        <v>372</v>
      </c>
      <c r="E168" s="181" t="s">
        <v>373</v>
      </c>
      <c r="F168" s="50" t="s">
        <v>374</v>
      </c>
      <c r="G168" s="152">
        <f>75700/1.2</f>
        <v>63083.333333333336</v>
      </c>
      <c r="H168" s="51" t="s">
        <v>43</v>
      </c>
      <c r="I168" s="169">
        <v>1</v>
      </c>
      <c r="J168" s="159">
        <f>G168*I168</f>
        <v>63083.333333333336</v>
      </c>
      <c r="K168" s="53" t="s">
        <v>302</v>
      </c>
      <c r="L168" s="53" t="s">
        <v>303</v>
      </c>
      <c r="M168" s="54" t="s">
        <v>36</v>
      </c>
      <c r="N168" s="55" t="s">
        <v>28</v>
      </c>
      <c r="O168" s="55" t="s">
        <v>29</v>
      </c>
      <c r="P168" s="56" t="s">
        <v>30</v>
      </c>
    </row>
    <row r="169" spans="1:16" ht="38.25" x14ac:dyDescent="0.25">
      <c r="A169" s="36" t="s">
        <v>22</v>
      </c>
      <c r="B169" s="39">
        <v>153</v>
      </c>
      <c r="C169" s="189" t="s">
        <v>23</v>
      </c>
      <c r="D169" s="49" t="s">
        <v>375</v>
      </c>
      <c r="E169" s="181" t="s">
        <v>376</v>
      </c>
      <c r="F169" s="50">
        <v>42063</v>
      </c>
      <c r="G169" s="152">
        <v>51367.087000000007</v>
      </c>
      <c r="H169" s="51" t="s">
        <v>26</v>
      </c>
      <c r="I169" s="169">
        <v>1</v>
      </c>
      <c r="J169" s="159">
        <f>G169*I169</f>
        <v>51367.087000000007</v>
      </c>
      <c r="K169" s="61" t="s">
        <v>129</v>
      </c>
      <c r="L169" s="61" t="s">
        <v>62</v>
      </c>
      <c r="M169" s="54" t="s">
        <v>27</v>
      </c>
      <c r="N169" s="55" t="s">
        <v>28</v>
      </c>
      <c r="O169" s="55" t="s">
        <v>29</v>
      </c>
      <c r="P169" s="56" t="s">
        <v>30</v>
      </c>
    </row>
    <row r="170" spans="1:16" ht="38.25" x14ac:dyDescent="0.25">
      <c r="A170" s="36" t="s">
        <v>22</v>
      </c>
      <c r="B170" s="48">
        <v>154</v>
      </c>
      <c r="C170" s="189" t="s">
        <v>23</v>
      </c>
      <c r="D170" s="49" t="s">
        <v>377</v>
      </c>
      <c r="E170" s="181" t="s">
        <v>376</v>
      </c>
      <c r="F170" s="50">
        <v>42063</v>
      </c>
      <c r="G170" s="152">
        <v>51367.088499999998</v>
      </c>
      <c r="H170" s="51" t="s">
        <v>26</v>
      </c>
      <c r="I170" s="169">
        <v>1</v>
      </c>
      <c r="J170" s="159">
        <f>G170*I170</f>
        <v>51367.088499999998</v>
      </c>
      <c r="K170" s="61" t="s">
        <v>129</v>
      </c>
      <c r="L170" s="61" t="s">
        <v>62</v>
      </c>
      <c r="M170" s="54" t="s">
        <v>27</v>
      </c>
      <c r="N170" s="55" t="s">
        <v>28</v>
      </c>
      <c r="O170" s="55" t="s">
        <v>29</v>
      </c>
      <c r="P170" s="56" t="s">
        <v>30</v>
      </c>
    </row>
    <row r="171" spans="1:16" ht="38.25" x14ac:dyDescent="0.25">
      <c r="A171" s="36" t="s">
        <v>22</v>
      </c>
      <c r="B171" s="39">
        <v>155</v>
      </c>
      <c r="C171" s="189" t="s">
        <v>23</v>
      </c>
      <c r="D171" s="49" t="s">
        <v>378</v>
      </c>
      <c r="E171" s="181" t="s">
        <v>379</v>
      </c>
      <c r="F171" s="50">
        <v>41698</v>
      </c>
      <c r="G171" s="152">
        <v>27479.670999999995</v>
      </c>
      <c r="H171" s="51" t="s">
        <v>26</v>
      </c>
      <c r="I171" s="169">
        <v>1</v>
      </c>
      <c r="J171" s="159">
        <f>G171*I171</f>
        <v>27479.670999999995</v>
      </c>
      <c r="K171" s="61" t="s">
        <v>129</v>
      </c>
      <c r="L171" s="61" t="s">
        <v>62</v>
      </c>
      <c r="M171" s="54" t="s">
        <v>27</v>
      </c>
      <c r="N171" s="55" t="s">
        <v>28</v>
      </c>
      <c r="O171" s="55" t="s">
        <v>29</v>
      </c>
      <c r="P171" s="56" t="s">
        <v>30</v>
      </c>
    </row>
    <row r="172" spans="1:16" ht="38.25" x14ac:dyDescent="0.25">
      <c r="A172" s="36" t="s">
        <v>22</v>
      </c>
      <c r="B172" s="48">
        <v>156</v>
      </c>
      <c r="C172" s="189" t="s">
        <v>23</v>
      </c>
      <c r="D172" s="49" t="s">
        <v>380</v>
      </c>
      <c r="E172" s="181" t="s">
        <v>381</v>
      </c>
      <c r="F172" s="50">
        <v>41333</v>
      </c>
      <c r="G172" s="152">
        <v>31887.968499999995</v>
      </c>
      <c r="H172" s="51" t="s">
        <v>26</v>
      </c>
      <c r="I172" s="169">
        <v>1</v>
      </c>
      <c r="J172" s="159">
        <f>G172*I172</f>
        <v>31887.968499999995</v>
      </c>
      <c r="K172" s="61" t="s">
        <v>129</v>
      </c>
      <c r="L172" s="61" t="s">
        <v>62</v>
      </c>
      <c r="M172" s="54" t="s">
        <v>27</v>
      </c>
      <c r="N172" s="55" t="s">
        <v>28</v>
      </c>
      <c r="O172" s="55" t="s">
        <v>29</v>
      </c>
      <c r="P172" s="56" t="s">
        <v>30</v>
      </c>
    </row>
    <row r="173" spans="1:16" ht="38.25" x14ac:dyDescent="0.25">
      <c r="A173" s="36" t="s">
        <v>22</v>
      </c>
      <c r="B173" s="39">
        <v>157</v>
      </c>
      <c r="C173" s="189" t="s">
        <v>236</v>
      </c>
      <c r="D173" s="49" t="s">
        <v>382</v>
      </c>
      <c r="E173" s="181" t="s">
        <v>383</v>
      </c>
      <c r="F173" s="50" t="s">
        <v>384</v>
      </c>
      <c r="G173" s="152">
        <v>9156.0564999999988</v>
      </c>
      <c r="H173" s="51" t="s">
        <v>26</v>
      </c>
      <c r="I173" s="169">
        <v>1</v>
      </c>
      <c r="J173" s="159">
        <f>G173*I173</f>
        <v>9156.0564999999988</v>
      </c>
      <c r="K173" s="53" t="s">
        <v>234</v>
      </c>
      <c r="L173" s="53" t="s">
        <v>50</v>
      </c>
      <c r="M173" s="54" t="s">
        <v>27</v>
      </c>
      <c r="N173" s="55" t="s">
        <v>28</v>
      </c>
      <c r="O173" s="55" t="s">
        <v>29</v>
      </c>
      <c r="P173" s="56" t="s">
        <v>30</v>
      </c>
    </row>
    <row r="174" spans="1:16" ht="38.25" x14ac:dyDescent="0.25">
      <c r="A174" s="36" t="s">
        <v>22</v>
      </c>
      <c r="B174" s="48">
        <v>158</v>
      </c>
      <c r="C174" s="189" t="s">
        <v>236</v>
      </c>
      <c r="D174" s="49" t="s">
        <v>385</v>
      </c>
      <c r="E174" s="181" t="s">
        <v>386</v>
      </c>
      <c r="F174" s="50" t="s">
        <v>97</v>
      </c>
      <c r="G174" s="152">
        <v>9746.9435000000012</v>
      </c>
      <c r="H174" s="51" t="s">
        <v>26</v>
      </c>
      <c r="I174" s="169">
        <v>1</v>
      </c>
      <c r="J174" s="159">
        <f>G174*I174</f>
        <v>9746.9435000000012</v>
      </c>
      <c r="K174" s="53" t="s">
        <v>234</v>
      </c>
      <c r="L174" s="53" t="s">
        <v>50</v>
      </c>
      <c r="M174" s="54" t="s">
        <v>27</v>
      </c>
      <c r="N174" s="55" t="s">
        <v>28</v>
      </c>
      <c r="O174" s="55" t="s">
        <v>29</v>
      </c>
      <c r="P174" s="56" t="s">
        <v>30</v>
      </c>
    </row>
    <row r="175" spans="1:16" ht="38.25" x14ac:dyDescent="0.25">
      <c r="A175" s="36" t="s">
        <v>22</v>
      </c>
      <c r="B175" s="39">
        <v>159</v>
      </c>
      <c r="C175" s="189" t="s">
        <v>236</v>
      </c>
      <c r="D175" s="49" t="s">
        <v>387</v>
      </c>
      <c r="E175" s="181" t="s">
        <v>388</v>
      </c>
      <c r="F175" s="50" t="s">
        <v>389</v>
      </c>
      <c r="G175" s="152">
        <v>6324.6</v>
      </c>
      <c r="H175" s="51" t="s">
        <v>26</v>
      </c>
      <c r="I175" s="169">
        <v>1</v>
      </c>
      <c r="J175" s="159">
        <f>G175*I175</f>
        <v>6324.6</v>
      </c>
      <c r="K175" s="53" t="s">
        <v>234</v>
      </c>
      <c r="L175" s="53" t="s">
        <v>50</v>
      </c>
      <c r="M175" s="54" t="s">
        <v>27</v>
      </c>
      <c r="N175" s="55" t="s">
        <v>28</v>
      </c>
      <c r="O175" s="55" t="s">
        <v>29</v>
      </c>
      <c r="P175" s="56" t="s">
        <v>30</v>
      </c>
    </row>
    <row r="176" spans="1:16" ht="38.25" x14ac:dyDescent="0.25">
      <c r="A176" s="36" t="s">
        <v>22</v>
      </c>
      <c r="B176" s="48">
        <v>160</v>
      </c>
      <c r="C176" s="189" t="s">
        <v>236</v>
      </c>
      <c r="D176" s="49" t="s">
        <v>391</v>
      </c>
      <c r="E176" s="181" t="s">
        <v>390</v>
      </c>
      <c r="F176" s="50" t="s">
        <v>97</v>
      </c>
      <c r="G176" s="152">
        <v>25681.254999999997</v>
      </c>
      <c r="H176" s="51" t="s">
        <v>26</v>
      </c>
      <c r="I176" s="169">
        <v>1</v>
      </c>
      <c r="J176" s="159">
        <f>G176*I176</f>
        <v>25681.254999999997</v>
      </c>
      <c r="K176" s="53" t="s">
        <v>61</v>
      </c>
      <c r="L176" s="53" t="s">
        <v>93</v>
      </c>
      <c r="M176" s="54" t="s">
        <v>27</v>
      </c>
      <c r="N176" s="55" t="s">
        <v>392</v>
      </c>
      <c r="O176" s="55" t="s">
        <v>29</v>
      </c>
      <c r="P176" s="56" t="s">
        <v>30</v>
      </c>
    </row>
    <row r="177" spans="1:16" ht="38.25" x14ac:dyDescent="0.25">
      <c r="A177" s="36" t="s">
        <v>22</v>
      </c>
      <c r="B177" s="39">
        <v>161</v>
      </c>
      <c r="C177" s="189" t="s">
        <v>23</v>
      </c>
      <c r="D177" s="49" t="s">
        <v>393</v>
      </c>
      <c r="E177" s="181" t="s">
        <v>394</v>
      </c>
      <c r="F177" s="50">
        <v>38897</v>
      </c>
      <c r="G177" s="152">
        <v>21610.167499999996</v>
      </c>
      <c r="H177" s="51" t="s">
        <v>26</v>
      </c>
      <c r="I177" s="169">
        <v>1</v>
      </c>
      <c r="J177" s="159">
        <f>G177*I177</f>
        <v>21610.167499999996</v>
      </c>
      <c r="K177" s="61" t="s">
        <v>129</v>
      </c>
      <c r="L177" s="61" t="s">
        <v>62</v>
      </c>
      <c r="M177" s="54" t="s">
        <v>27</v>
      </c>
      <c r="N177" s="55" t="s">
        <v>28</v>
      </c>
      <c r="O177" s="55" t="s">
        <v>29</v>
      </c>
      <c r="P177" s="56" t="s">
        <v>30</v>
      </c>
    </row>
    <row r="178" spans="1:16" ht="38.25" x14ac:dyDescent="0.25">
      <c r="A178" s="36" t="s">
        <v>22</v>
      </c>
      <c r="B178" s="48">
        <v>162</v>
      </c>
      <c r="C178" s="189" t="s">
        <v>184</v>
      </c>
      <c r="D178" s="49" t="s">
        <v>395</v>
      </c>
      <c r="E178" s="181" t="s">
        <v>396</v>
      </c>
      <c r="F178" s="50" t="s">
        <v>397</v>
      </c>
      <c r="G178" s="152">
        <v>134550</v>
      </c>
      <c r="H178" s="51" t="s">
        <v>26</v>
      </c>
      <c r="I178" s="169">
        <v>1</v>
      </c>
      <c r="J178" s="159">
        <f>G178*I178</f>
        <v>134550</v>
      </c>
      <c r="K178" s="61" t="s">
        <v>129</v>
      </c>
      <c r="L178" s="61" t="s">
        <v>62</v>
      </c>
      <c r="M178" s="53" t="s">
        <v>36</v>
      </c>
      <c r="N178" s="54" t="s">
        <v>28</v>
      </c>
      <c r="O178" s="55" t="s">
        <v>52</v>
      </c>
      <c r="P178" s="56" t="s">
        <v>53</v>
      </c>
    </row>
    <row r="179" spans="1:16" ht="38.25" x14ac:dyDescent="0.25">
      <c r="A179" s="36" t="s">
        <v>22</v>
      </c>
      <c r="B179" s="39">
        <v>163</v>
      </c>
      <c r="C179" s="189" t="s">
        <v>66</v>
      </c>
      <c r="D179" s="49" t="s">
        <v>398</v>
      </c>
      <c r="E179" s="181" t="s">
        <v>399</v>
      </c>
      <c r="F179" s="50" t="s">
        <v>400</v>
      </c>
      <c r="G179" s="152">
        <v>217350</v>
      </c>
      <c r="H179" s="51" t="s">
        <v>104</v>
      </c>
      <c r="I179" s="169">
        <v>1</v>
      </c>
      <c r="J179" s="159">
        <f>G179*I179</f>
        <v>217350</v>
      </c>
      <c r="K179" s="52" t="s">
        <v>49</v>
      </c>
      <c r="L179" s="53" t="s">
        <v>50</v>
      </c>
      <c r="M179" s="53" t="s">
        <v>36</v>
      </c>
      <c r="N179" s="54" t="s">
        <v>51</v>
      </c>
      <c r="O179" s="55" t="s">
        <v>52</v>
      </c>
      <c r="P179" s="56" t="s">
        <v>53</v>
      </c>
    </row>
    <row r="180" spans="1:16" ht="38.25" x14ac:dyDescent="0.25">
      <c r="A180" s="36" t="s">
        <v>22</v>
      </c>
      <c r="B180" s="48">
        <v>164</v>
      </c>
      <c r="C180" s="189" t="s">
        <v>401</v>
      </c>
      <c r="D180" s="49" t="s">
        <v>402</v>
      </c>
      <c r="E180" s="181" t="s">
        <v>403</v>
      </c>
      <c r="F180" s="50">
        <v>41044</v>
      </c>
      <c r="G180" s="152">
        <v>501422.4</v>
      </c>
      <c r="H180" s="51" t="s">
        <v>104</v>
      </c>
      <c r="I180" s="169">
        <v>1</v>
      </c>
      <c r="J180" s="159">
        <f>G180*I180</f>
        <v>501422.4</v>
      </c>
      <c r="K180" s="52" t="s">
        <v>49</v>
      </c>
      <c r="L180" s="53" t="s">
        <v>50</v>
      </c>
      <c r="M180" s="53" t="s">
        <v>36</v>
      </c>
      <c r="N180" s="54" t="s">
        <v>51</v>
      </c>
      <c r="O180" s="55" t="s">
        <v>52</v>
      </c>
      <c r="P180" s="56" t="s">
        <v>53</v>
      </c>
    </row>
    <row r="181" spans="1:16" ht="38.25" x14ac:dyDescent="0.25">
      <c r="A181" s="36" t="s">
        <v>22</v>
      </c>
      <c r="B181" s="39">
        <v>165</v>
      </c>
      <c r="C181" s="189" t="s">
        <v>488</v>
      </c>
      <c r="D181" s="97" t="s">
        <v>489</v>
      </c>
      <c r="E181" s="182" t="s">
        <v>490</v>
      </c>
      <c r="F181" s="57">
        <v>39021</v>
      </c>
      <c r="G181" s="152">
        <v>38850</v>
      </c>
      <c r="H181" s="99" t="s">
        <v>26</v>
      </c>
      <c r="I181" s="170">
        <v>1</v>
      </c>
      <c r="J181" s="159">
        <f>G181*I181</f>
        <v>38850</v>
      </c>
      <c r="K181" s="52" t="s">
        <v>467</v>
      </c>
      <c r="L181" s="53"/>
      <c r="M181" s="53" t="s">
        <v>468</v>
      </c>
      <c r="N181" s="54" t="s">
        <v>28</v>
      </c>
      <c r="O181" s="55" t="s">
        <v>29</v>
      </c>
      <c r="P181" s="56" t="s">
        <v>30</v>
      </c>
    </row>
    <row r="182" spans="1:16" ht="38.25" x14ac:dyDescent="0.25">
      <c r="A182" s="36" t="s">
        <v>22</v>
      </c>
      <c r="B182" s="48">
        <v>166</v>
      </c>
      <c r="C182" s="189" t="s">
        <v>23</v>
      </c>
      <c r="D182" s="49" t="s">
        <v>404</v>
      </c>
      <c r="E182" s="181" t="s">
        <v>405</v>
      </c>
      <c r="F182" s="50" t="s">
        <v>406</v>
      </c>
      <c r="G182" s="152">
        <v>4599.2700000000004</v>
      </c>
      <c r="H182" s="51" t="s">
        <v>26</v>
      </c>
      <c r="I182" s="169">
        <v>1</v>
      </c>
      <c r="J182" s="159">
        <f>G182*I182</f>
        <v>4599.2700000000004</v>
      </c>
      <c r="K182" s="53" t="s">
        <v>407</v>
      </c>
      <c r="L182" s="53"/>
      <c r="M182" s="54" t="s">
        <v>27</v>
      </c>
      <c r="N182" s="55" t="s">
        <v>28</v>
      </c>
      <c r="O182" s="55" t="s">
        <v>29</v>
      </c>
      <c r="P182" s="56" t="s">
        <v>30</v>
      </c>
    </row>
    <row r="183" spans="1:16" ht="38.25" x14ac:dyDescent="0.25">
      <c r="A183" s="36" t="s">
        <v>22</v>
      </c>
      <c r="B183" s="39">
        <v>167</v>
      </c>
      <c r="C183" s="189" t="s">
        <v>491</v>
      </c>
      <c r="D183" s="59" t="s">
        <v>492</v>
      </c>
      <c r="E183" s="184" t="s">
        <v>493</v>
      </c>
      <c r="F183" s="59">
        <v>43238</v>
      </c>
      <c r="G183" s="152">
        <v>1457.38</v>
      </c>
      <c r="H183" s="99" t="s">
        <v>26</v>
      </c>
      <c r="I183" s="171">
        <v>1</v>
      </c>
      <c r="J183" s="159">
        <f>G183*I183</f>
        <v>1457.38</v>
      </c>
      <c r="K183" s="52" t="s">
        <v>494</v>
      </c>
      <c r="L183" s="52" t="s">
        <v>494</v>
      </c>
      <c r="M183" s="53" t="s">
        <v>36</v>
      </c>
      <c r="N183" s="54" t="s">
        <v>28</v>
      </c>
      <c r="O183" s="55" t="s">
        <v>29</v>
      </c>
      <c r="P183" s="56" t="s">
        <v>30</v>
      </c>
    </row>
    <row r="184" spans="1:16" ht="38.25" x14ac:dyDescent="0.25">
      <c r="A184" s="36" t="s">
        <v>22</v>
      </c>
      <c r="B184" s="48">
        <v>168</v>
      </c>
      <c r="C184" s="189" t="s">
        <v>23</v>
      </c>
      <c r="D184" s="49" t="s">
        <v>408</v>
      </c>
      <c r="E184" s="181" t="s">
        <v>409</v>
      </c>
      <c r="F184" s="50">
        <v>40539</v>
      </c>
      <c r="G184" s="152">
        <v>1800</v>
      </c>
      <c r="H184" s="51" t="s">
        <v>26</v>
      </c>
      <c r="I184" s="169">
        <v>1</v>
      </c>
      <c r="J184" s="159">
        <f>G184*I184</f>
        <v>1800</v>
      </c>
      <c r="K184" s="61" t="s">
        <v>129</v>
      </c>
      <c r="L184" s="61" t="s">
        <v>62</v>
      </c>
      <c r="M184" s="54" t="s">
        <v>27</v>
      </c>
      <c r="N184" s="55" t="s">
        <v>28</v>
      </c>
      <c r="O184" s="55" t="s">
        <v>29</v>
      </c>
      <c r="P184" s="56" t="s">
        <v>30</v>
      </c>
    </row>
    <row r="185" spans="1:16" ht="38.25" x14ac:dyDescent="0.25">
      <c r="A185" s="36" t="s">
        <v>22</v>
      </c>
      <c r="B185" s="39">
        <v>169</v>
      </c>
      <c r="C185" s="189" t="s">
        <v>272</v>
      </c>
      <c r="D185" s="49" t="s">
        <v>410</v>
      </c>
      <c r="E185" s="181" t="s">
        <v>411</v>
      </c>
      <c r="F185" s="50">
        <v>38345</v>
      </c>
      <c r="G185" s="152">
        <v>8429.9039999999986</v>
      </c>
      <c r="H185" s="51" t="s">
        <v>26</v>
      </c>
      <c r="I185" s="169">
        <v>1</v>
      </c>
      <c r="J185" s="159">
        <f>G185*I185</f>
        <v>8429.9039999999986</v>
      </c>
      <c r="K185" s="61" t="s">
        <v>129</v>
      </c>
      <c r="L185" s="61" t="s">
        <v>62</v>
      </c>
      <c r="M185" s="54" t="s">
        <v>27</v>
      </c>
      <c r="N185" s="55" t="s">
        <v>28</v>
      </c>
      <c r="O185" s="55" t="s">
        <v>29</v>
      </c>
      <c r="P185" s="56" t="s">
        <v>30</v>
      </c>
    </row>
    <row r="186" spans="1:16" ht="38.25" x14ac:dyDescent="0.25">
      <c r="A186" s="36" t="s">
        <v>22</v>
      </c>
      <c r="B186" s="48">
        <v>170</v>
      </c>
      <c r="C186" s="189" t="s">
        <v>285</v>
      </c>
      <c r="D186" s="49" t="s">
        <v>412</v>
      </c>
      <c r="E186" s="181" t="s">
        <v>413</v>
      </c>
      <c r="F186" s="50" t="s">
        <v>414</v>
      </c>
      <c r="G186" s="152">
        <f>80400/1.2</f>
        <v>67000</v>
      </c>
      <c r="H186" s="51" t="s">
        <v>43</v>
      </c>
      <c r="I186" s="169">
        <v>1</v>
      </c>
      <c r="J186" s="159">
        <f>G186*I186</f>
        <v>67000</v>
      </c>
      <c r="K186" s="53" t="s">
        <v>415</v>
      </c>
      <c r="L186" s="53" t="s">
        <v>79</v>
      </c>
      <c r="M186" s="54" t="s">
        <v>36</v>
      </c>
      <c r="N186" s="55" t="s">
        <v>28</v>
      </c>
      <c r="O186" s="55" t="s">
        <v>29</v>
      </c>
      <c r="P186" s="56" t="s">
        <v>30</v>
      </c>
    </row>
    <row r="187" spans="1:16" ht="38.25" x14ac:dyDescent="0.25">
      <c r="A187" s="36" t="s">
        <v>22</v>
      </c>
      <c r="B187" s="39">
        <v>171</v>
      </c>
      <c r="C187" s="189" t="s">
        <v>23</v>
      </c>
      <c r="D187" s="49" t="s">
        <v>416</v>
      </c>
      <c r="E187" s="181" t="s">
        <v>417</v>
      </c>
      <c r="F187" s="50">
        <v>39294</v>
      </c>
      <c r="G187" s="152">
        <v>6717.0069999999996</v>
      </c>
      <c r="H187" s="51" t="s">
        <v>26</v>
      </c>
      <c r="I187" s="169">
        <v>1</v>
      </c>
      <c r="J187" s="159">
        <f>G187*I187</f>
        <v>6717.0069999999996</v>
      </c>
      <c r="K187" s="61" t="s">
        <v>129</v>
      </c>
      <c r="L187" s="61" t="s">
        <v>62</v>
      </c>
      <c r="M187" s="54" t="s">
        <v>27</v>
      </c>
      <c r="N187" s="55" t="s">
        <v>28</v>
      </c>
      <c r="O187" s="55" t="s">
        <v>29</v>
      </c>
      <c r="P187" s="56" t="s">
        <v>30</v>
      </c>
    </row>
    <row r="188" spans="1:16" ht="51" x14ac:dyDescent="0.25">
      <c r="A188" s="36" t="s">
        <v>22</v>
      </c>
      <c r="B188" s="48">
        <v>172</v>
      </c>
      <c r="C188" s="189" t="s">
        <v>69</v>
      </c>
      <c r="D188" s="49" t="s">
        <v>418</v>
      </c>
      <c r="E188" s="181" t="s">
        <v>419</v>
      </c>
      <c r="F188" s="50" t="s">
        <v>70</v>
      </c>
      <c r="G188" s="152">
        <v>25.558</v>
      </c>
      <c r="H188" s="51" t="s">
        <v>43</v>
      </c>
      <c r="I188" s="169">
        <v>1</v>
      </c>
      <c r="J188" s="159">
        <f>G188*I188</f>
        <v>25.558</v>
      </c>
      <c r="K188" s="53" t="s">
        <v>71</v>
      </c>
      <c r="L188" s="53" t="s">
        <v>72</v>
      </c>
      <c r="M188" s="54" t="s">
        <v>36</v>
      </c>
      <c r="N188" s="55" t="s">
        <v>28</v>
      </c>
      <c r="O188" s="55" t="s">
        <v>29</v>
      </c>
      <c r="P188" s="56" t="s">
        <v>30</v>
      </c>
    </row>
    <row r="189" spans="1:16" ht="51" x14ac:dyDescent="0.25">
      <c r="A189" s="36" t="s">
        <v>22</v>
      </c>
      <c r="B189" s="39">
        <v>173</v>
      </c>
      <c r="C189" s="189" t="s">
        <v>69</v>
      </c>
      <c r="D189" s="49" t="s">
        <v>420</v>
      </c>
      <c r="E189" s="181" t="s">
        <v>419</v>
      </c>
      <c r="F189" s="50" t="s">
        <v>70</v>
      </c>
      <c r="G189" s="152">
        <v>25.558</v>
      </c>
      <c r="H189" s="51" t="s">
        <v>43</v>
      </c>
      <c r="I189" s="169">
        <v>1</v>
      </c>
      <c r="J189" s="159">
        <f>G189*I189</f>
        <v>25.558</v>
      </c>
      <c r="K189" s="53" t="s">
        <v>71</v>
      </c>
      <c r="L189" s="53" t="s">
        <v>72</v>
      </c>
      <c r="M189" s="54" t="s">
        <v>36</v>
      </c>
      <c r="N189" s="55" t="s">
        <v>28</v>
      </c>
      <c r="O189" s="55" t="s">
        <v>29</v>
      </c>
      <c r="P189" s="56" t="s">
        <v>30</v>
      </c>
    </row>
    <row r="190" spans="1:16" ht="51" x14ac:dyDescent="0.25">
      <c r="A190" s="36" t="s">
        <v>22</v>
      </c>
      <c r="B190" s="48">
        <v>174</v>
      </c>
      <c r="C190" s="189" t="s">
        <v>69</v>
      </c>
      <c r="D190" s="49" t="s">
        <v>421</v>
      </c>
      <c r="E190" s="181" t="s">
        <v>419</v>
      </c>
      <c r="F190" s="50" t="s">
        <v>70</v>
      </c>
      <c r="G190" s="152">
        <v>25.558</v>
      </c>
      <c r="H190" s="51" t="s">
        <v>43</v>
      </c>
      <c r="I190" s="169">
        <v>1</v>
      </c>
      <c r="J190" s="159">
        <f>G190*I190</f>
        <v>25.558</v>
      </c>
      <c r="K190" s="53" t="s">
        <v>71</v>
      </c>
      <c r="L190" s="53" t="s">
        <v>72</v>
      </c>
      <c r="M190" s="54" t="s">
        <v>36</v>
      </c>
      <c r="N190" s="55" t="s">
        <v>28</v>
      </c>
      <c r="O190" s="55" t="s">
        <v>29</v>
      </c>
      <c r="P190" s="56" t="s">
        <v>30</v>
      </c>
    </row>
    <row r="191" spans="1:16" ht="51" x14ac:dyDescent="0.25">
      <c r="A191" s="36" t="s">
        <v>22</v>
      </c>
      <c r="B191" s="39">
        <v>175</v>
      </c>
      <c r="C191" s="189" t="s">
        <v>69</v>
      </c>
      <c r="D191" s="49" t="s">
        <v>422</v>
      </c>
      <c r="E191" s="181" t="s">
        <v>419</v>
      </c>
      <c r="F191" s="50" t="s">
        <v>70</v>
      </c>
      <c r="G191" s="152">
        <v>25.558</v>
      </c>
      <c r="H191" s="51" t="s">
        <v>43</v>
      </c>
      <c r="I191" s="169">
        <v>1</v>
      </c>
      <c r="J191" s="159">
        <f>G191*I191</f>
        <v>25.558</v>
      </c>
      <c r="K191" s="53" t="s">
        <v>71</v>
      </c>
      <c r="L191" s="53" t="s">
        <v>72</v>
      </c>
      <c r="M191" s="54" t="s">
        <v>36</v>
      </c>
      <c r="N191" s="55" t="s">
        <v>28</v>
      </c>
      <c r="O191" s="55" t="s">
        <v>29</v>
      </c>
      <c r="P191" s="56" t="s">
        <v>30</v>
      </c>
    </row>
    <row r="192" spans="1:16" ht="51" x14ac:dyDescent="0.25">
      <c r="A192" s="36" t="s">
        <v>22</v>
      </c>
      <c r="B192" s="48">
        <v>176</v>
      </c>
      <c r="C192" s="189" t="s">
        <v>69</v>
      </c>
      <c r="D192" s="49" t="s">
        <v>423</v>
      </c>
      <c r="E192" s="181" t="s">
        <v>424</v>
      </c>
      <c r="F192" s="50">
        <v>39317</v>
      </c>
      <c r="G192" s="152">
        <v>3685.4949999999999</v>
      </c>
      <c r="H192" s="51" t="s">
        <v>43</v>
      </c>
      <c r="I192" s="169">
        <v>1</v>
      </c>
      <c r="J192" s="159">
        <f>G192*I192</f>
        <v>3685.4949999999999</v>
      </c>
      <c r="K192" s="61" t="s">
        <v>129</v>
      </c>
      <c r="L192" s="61" t="s">
        <v>62</v>
      </c>
      <c r="M192" s="54" t="s">
        <v>27</v>
      </c>
      <c r="N192" s="55" t="s">
        <v>28</v>
      </c>
      <c r="O192" s="55" t="s">
        <v>29</v>
      </c>
      <c r="P192" s="56" t="s">
        <v>30</v>
      </c>
    </row>
    <row r="193" spans="1:16" ht="51" x14ac:dyDescent="0.25">
      <c r="A193" s="36" t="s">
        <v>22</v>
      </c>
      <c r="B193" s="39">
        <v>177</v>
      </c>
      <c r="C193" s="189" t="s">
        <v>69</v>
      </c>
      <c r="D193" s="49" t="s">
        <v>425</v>
      </c>
      <c r="E193" s="181" t="s">
        <v>426</v>
      </c>
      <c r="F193" s="50" t="s">
        <v>70</v>
      </c>
      <c r="G193" s="152">
        <v>10.556000000000001</v>
      </c>
      <c r="H193" s="51" t="s">
        <v>43</v>
      </c>
      <c r="I193" s="169">
        <v>1</v>
      </c>
      <c r="J193" s="159">
        <f>G193*I193</f>
        <v>10.556000000000001</v>
      </c>
      <c r="K193" s="53" t="s">
        <v>71</v>
      </c>
      <c r="L193" s="53" t="s">
        <v>72</v>
      </c>
      <c r="M193" s="54" t="s">
        <v>36</v>
      </c>
      <c r="N193" s="55" t="s">
        <v>28</v>
      </c>
      <c r="O193" s="55" t="s">
        <v>29</v>
      </c>
      <c r="P193" s="56" t="s">
        <v>30</v>
      </c>
    </row>
    <row r="194" spans="1:16" ht="51" x14ac:dyDescent="0.25">
      <c r="A194" s="36" t="s">
        <v>22</v>
      </c>
      <c r="B194" s="48">
        <v>178</v>
      </c>
      <c r="C194" s="189" t="s">
        <v>69</v>
      </c>
      <c r="D194" s="49" t="s">
        <v>427</v>
      </c>
      <c r="E194" s="181" t="s">
        <v>426</v>
      </c>
      <c r="F194" s="50" t="s">
        <v>70</v>
      </c>
      <c r="G194" s="152">
        <v>10.556000000000001</v>
      </c>
      <c r="H194" s="51" t="s">
        <v>43</v>
      </c>
      <c r="I194" s="169">
        <v>1</v>
      </c>
      <c r="J194" s="159">
        <f>G194*I194</f>
        <v>10.556000000000001</v>
      </c>
      <c r="K194" s="53" t="s">
        <v>71</v>
      </c>
      <c r="L194" s="53" t="s">
        <v>72</v>
      </c>
      <c r="M194" s="54" t="s">
        <v>36</v>
      </c>
      <c r="N194" s="55" t="s">
        <v>28</v>
      </c>
      <c r="O194" s="55" t="s">
        <v>29</v>
      </c>
      <c r="P194" s="56" t="s">
        <v>30</v>
      </c>
    </row>
    <row r="195" spans="1:16" ht="51" x14ac:dyDescent="0.25">
      <c r="A195" s="36" t="s">
        <v>22</v>
      </c>
      <c r="B195" s="39">
        <v>179</v>
      </c>
      <c r="C195" s="189" t="s">
        <v>69</v>
      </c>
      <c r="D195" s="49" t="s">
        <v>428</v>
      </c>
      <c r="E195" s="181" t="s">
        <v>426</v>
      </c>
      <c r="F195" s="50" t="s">
        <v>70</v>
      </c>
      <c r="G195" s="152">
        <v>10.556000000000001</v>
      </c>
      <c r="H195" s="51" t="s">
        <v>43</v>
      </c>
      <c r="I195" s="169">
        <v>1</v>
      </c>
      <c r="J195" s="159">
        <f>G195*I195</f>
        <v>10.556000000000001</v>
      </c>
      <c r="K195" s="53" t="s">
        <v>71</v>
      </c>
      <c r="L195" s="53" t="s">
        <v>72</v>
      </c>
      <c r="M195" s="54" t="s">
        <v>36</v>
      </c>
      <c r="N195" s="55" t="s">
        <v>28</v>
      </c>
      <c r="O195" s="55" t="s">
        <v>29</v>
      </c>
      <c r="P195" s="56" t="s">
        <v>30</v>
      </c>
    </row>
    <row r="196" spans="1:16" ht="51" x14ac:dyDescent="0.25">
      <c r="A196" s="36" t="s">
        <v>22</v>
      </c>
      <c r="B196" s="48">
        <v>180</v>
      </c>
      <c r="C196" s="189" t="s">
        <v>69</v>
      </c>
      <c r="D196" s="49" t="s">
        <v>429</v>
      </c>
      <c r="E196" s="181" t="s">
        <v>426</v>
      </c>
      <c r="F196" s="50" t="s">
        <v>70</v>
      </c>
      <c r="G196" s="152">
        <v>10.556000000000001</v>
      </c>
      <c r="H196" s="51" t="s">
        <v>43</v>
      </c>
      <c r="I196" s="169">
        <v>1</v>
      </c>
      <c r="J196" s="159">
        <f>G196*I196</f>
        <v>10.556000000000001</v>
      </c>
      <c r="K196" s="53" t="s">
        <v>71</v>
      </c>
      <c r="L196" s="53" t="s">
        <v>72</v>
      </c>
      <c r="M196" s="54" t="s">
        <v>36</v>
      </c>
      <c r="N196" s="55" t="s">
        <v>28</v>
      </c>
      <c r="O196" s="55" t="s">
        <v>29</v>
      </c>
      <c r="P196" s="56" t="s">
        <v>30</v>
      </c>
    </row>
    <row r="197" spans="1:16" ht="51" x14ac:dyDescent="0.25">
      <c r="A197" s="36" t="s">
        <v>22</v>
      </c>
      <c r="B197" s="39">
        <v>181</v>
      </c>
      <c r="C197" s="189" t="s">
        <v>69</v>
      </c>
      <c r="D197" s="49" t="s">
        <v>430</v>
      </c>
      <c r="E197" s="181" t="s">
        <v>426</v>
      </c>
      <c r="F197" s="50" t="s">
        <v>70</v>
      </c>
      <c r="G197" s="152">
        <v>10.556000000000001</v>
      </c>
      <c r="H197" s="51" t="s">
        <v>43</v>
      </c>
      <c r="I197" s="169">
        <v>1</v>
      </c>
      <c r="J197" s="159">
        <f>G197*I197</f>
        <v>10.556000000000001</v>
      </c>
      <c r="K197" s="53" t="s">
        <v>71</v>
      </c>
      <c r="L197" s="53" t="s">
        <v>72</v>
      </c>
      <c r="M197" s="54" t="s">
        <v>36</v>
      </c>
      <c r="N197" s="55" t="s">
        <v>28</v>
      </c>
      <c r="O197" s="55" t="s">
        <v>29</v>
      </c>
      <c r="P197" s="56" t="s">
        <v>30</v>
      </c>
    </row>
    <row r="198" spans="1:16" ht="38.25" x14ac:dyDescent="0.25">
      <c r="A198" s="36" t="s">
        <v>22</v>
      </c>
      <c r="B198" s="48">
        <v>182</v>
      </c>
      <c r="C198" s="189" t="s">
        <v>35</v>
      </c>
      <c r="D198" s="49" t="s">
        <v>431</v>
      </c>
      <c r="E198" s="181" t="s">
        <v>432</v>
      </c>
      <c r="F198" s="50" t="s">
        <v>83</v>
      </c>
      <c r="G198" s="152">
        <v>3622.8789999999999</v>
      </c>
      <c r="H198" s="51" t="s">
        <v>26</v>
      </c>
      <c r="I198" s="169">
        <v>1</v>
      </c>
      <c r="J198" s="159">
        <f>G198*I198</f>
        <v>3622.8789999999999</v>
      </c>
      <c r="K198" s="61" t="s">
        <v>129</v>
      </c>
      <c r="L198" s="61" t="s">
        <v>62</v>
      </c>
      <c r="M198" s="54" t="s">
        <v>27</v>
      </c>
      <c r="N198" s="55" t="s">
        <v>433</v>
      </c>
      <c r="O198" s="55" t="s">
        <v>29</v>
      </c>
      <c r="P198" s="56" t="s">
        <v>30</v>
      </c>
    </row>
    <row r="199" spans="1:16" ht="38.25" x14ac:dyDescent="0.25">
      <c r="A199" s="36" t="s">
        <v>22</v>
      </c>
      <c r="B199" s="39">
        <v>183</v>
      </c>
      <c r="C199" s="189" t="s">
        <v>23</v>
      </c>
      <c r="D199" s="49">
        <v>1986</v>
      </c>
      <c r="E199" s="181" t="s">
        <v>434</v>
      </c>
      <c r="F199" s="50">
        <v>37527</v>
      </c>
      <c r="G199" s="152">
        <v>30781.495000000003</v>
      </c>
      <c r="H199" s="51" t="s">
        <v>26</v>
      </c>
      <c r="I199" s="169">
        <v>1</v>
      </c>
      <c r="J199" s="159">
        <f>G199*I199</f>
        <v>30781.495000000003</v>
      </c>
      <c r="K199" s="61" t="s">
        <v>129</v>
      </c>
      <c r="L199" s="61" t="s">
        <v>62</v>
      </c>
      <c r="M199" s="54" t="s">
        <v>27</v>
      </c>
      <c r="N199" s="55" t="s">
        <v>28</v>
      </c>
      <c r="O199" s="55" t="s">
        <v>29</v>
      </c>
      <c r="P199" s="56" t="s">
        <v>30</v>
      </c>
    </row>
    <row r="200" spans="1:16" ht="38.25" x14ac:dyDescent="0.25">
      <c r="A200" s="36" t="s">
        <v>22</v>
      </c>
      <c r="B200" s="48">
        <v>184</v>
      </c>
      <c r="C200" s="189" t="s">
        <v>324</v>
      </c>
      <c r="D200" s="49" t="s">
        <v>435</v>
      </c>
      <c r="E200" s="181" t="s">
        <v>436</v>
      </c>
      <c r="F200" s="50" t="s">
        <v>437</v>
      </c>
      <c r="G200" s="152">
        <v>200.38300000000004</v>
      </c>
      <c r="H200" s="51" t="s">
        <v>43</v>
      </c>
      <c r="I200" s="169">
        <v>1</v>
      </c>
      <c r="J200" s="159">
        <f>G200*I200</f>
        <v>200.38300000000004</v>
      </c>
      <c r="K200" s="53" t="s">
        <v>71</v>
      </c>
      <c r="L200" s="53" t="s">
        <v>72</v>
      </c>
      <c r="M200" s="54" t="s">
        <v>36</v>
      </c>
      <c r="N200" s="55" t="s">
        <v>28</v>
      </c>
      <c r="O200" s="55" t="s">
        <v>29</v>
      </c>
      <c r="P200" s="56" t="s">
        <v>30</v>
      </c>
    </row>
    <row r="201" spans="1:16" ht="38.25" x14ac:dyDescent="0.25">
      <c r="A201" s="36" t="s">
        <v>22</v>
      </c>
      <c r="B201" s="39">
        <v>185</v>
      </c>
      <c r="C201" s="189" t="s">
        <v>324</v>
      </c>
      <c r="D201" s="49" t="s">
        <v>438</v>
      </c>
      <c r="E201" s="181" t="s">
        <v>436</v>
      </c>
      <c r="F201" s="50" t="s">
        <v>437</v>
      </c>
      <c r="G201" s="152">
        <v>267.18350000000004</v>
      </c>
      <c r="H201" s="51" t="s">
        <v>43</v>
      </c>
      <c r="I201" s="169">
        <v>1</v>
      </c>
      <c r="J201" s="159">
        <f>G201*I201</f>
        <v>267.18350000000004</v>
      </c>
      <c r="K201" s="53" t="s">
        <v>71</v>
      </c>
      <c r="L201" s="53" t="s">
        <v>72</v>
      </c>
      <c r="M201" s="54" t="s">
        <v>36</v>
      </c>
      <c r="N201" s="55" t="s">
        <v>28</v>
      </c>
      <c r="O201" s="55" t="s">
        <v>29</v>
      </c>
      <c r="P201" s="56" t="s">
        <v>30</v>
      </c>
    </row>
    <row r="202" spans="1:16" ht="38.25" x14ac:dyDescent="0.25">
      <c r="A202" s="36" t="s">
        <v>22</v>
      </c>
      <c r="B202" s="48">
        <v>186</v>
      </c>
      <c r="C202" s="189" t="s">
        <v>324</v>
      </c>
      <c r="D202" s="49" t="s">
        <v>439</v>
      </c>
      <c r="E202" s="181" t="s">
        <v>436</v>
      </c>
      <c r="F202" s="50" t="s">
        <v>437</v>
      </c>
      <c r="G202" s="152">
        <v>250.488</v>
      </c>
      <c r="H202" s="51" t="s">
        <v>43</v>
      </c>
      <c r="I202" s="169">
        <v>1</v>
      </c>
      <c r="J202" s="159">
        <f>G202*I202</f>
        <v>250.488</v>
      </c>
      <c r="K202" s="53" t="s">
        <v>71</v>
      </c>
      <c r="L202" s="53" t="s">
        <v>72</v>
      </c>
      <c r="M202" s="54" t="s">
        <v>36</v>
      </c>
      <c r="N202" s="55" t="s">
        <v>28</v>
      </c>
      <c r="O202" s="55" t="s">
        <v>29</v>
      </c>
      <c r="P202" s="56" t="s">
        <v>30</v>
      </c>
    </row>
    <row r="203" spans="1:16" ht="38.25" x14ac:dyDescent="0.25">
      <c r="A203" s="36" t="s">
        <v>22</v>
      </c>
      <c r="B203" s="39">
        <v>187</v>
      </c>
      <c r="C203" s="189" t="s">
        <v>324</v>
      </c>
      <c r="D203" s="49" t="s">
        <v>440</v>
      </c>
      <c r="E203" s="181" t="s">
        <v>441</v>
      </c>
      <c r="F203" s="50">
        <v>38442</v>
      </c>
      <c r="G203" s="152">
        <v>2399.6244999999999</v>
      </c>
      <c r="H203" s="51" t="s">
        <v>43</v>
      </c>
      <c r="I203" s="169">
        <v>1</v>
      </c>
      <c r="J203" s="159">
        <f>G203*I203</f>
        <v>2399.6244999999999</v>
      </c>
      <c r="K203" s="61" t="s">
        <v>129</v>
      </c>
      <c r="L203" s="61" t="s">
        <v>62</v>
      </c>
      <c r="M203" s="54" t="s">
        <v>36</v>
      </c>
      <c r="N203" s="55" t="s">
        <v>28</v>
      </c>
      <c r="O203" s="55" t="s">
        <v>29</v>
      </c>
      <c r="P203" s="56" t="s">
        <v>30</v>
      </c>
    </row>
    <row r="204" spans="1:16" ht="38.25" x14ac:dyDescent="0.25">
      <c r="A204" s="36" t="s">
        <v>22</v>
      </c>
      <c r="B204" s="48">
        <v>188</v>
      </c>
      <c r="C204" s="189" t="s">
        <v>324</v>
      </c>
      <c r="D204" s="49" t="s">
        <v>442</v>
      </c>
      <c r="E204" s="181" t="s">
        <v>443</v>
      </c>
      <c r="F204" s="50" t="s">
        <v>444</v>
      </c>
      <c r="G204" s="152">
        <v>1494.4474999999998</v>
      </c>
      <c r="H204" s="51" t="s">
        <v>43</v>
      </c>
      <c r="I204" s="169">
        <v>1</v>
      </c>
      <c r="J204" s="159">
        <f>G204*I204</f>
        <v>1494.4474999999998</v>
      </c>
      <c r="K204" s="53" t="s">
        <v>445</v>
      </c>
      <c r="L204" s="53" t="s">
        <v>446</v>
      </c>
      <c r="M204" s="54" t="s">
        <v>36</v>
      </c>
      <c r="N204" s="55" t="s">
        <v>28</v>
      </c>
      <c r="O204" s="55" t="s">
        <v>29</v>
      </c>
      <c r="P204" s="56" t="s">
        <v>30</v>
      </c>
    </row>
    <row r="205" spans="1:16" ht="38.25" x14ac:dyDescent="0.25">
      <c r="A205" s="36" t="s">
        <v>22</v>
      </c>
      <c r="B205" s="39">
        <v>189</v>
      </c>
      <c r="C205" s="189" t="s">
        <v>324</v>
      </c>
      <c r="D205" s="49" t="s">
        <v>447</v>
      </c>
      <c r="E205" s="181" t="s">
        <v>443</v>
      </c>
      <c r="F205" s="50">
        <v>38442</v>
      </c>
      <c r="G205" s="152">
        <v>1183.9525000000001</v>
      </c>
      <c r="H205" s="51" t="s">
        <v>43</v>
      </c>
      <c r="I205" s="169">
        <v>1</v>
      </c>
      <c r="J205" s="159">
        <f>G205*I205</f>
        <v>1183.9525000000001</v>
      </c>
      <c r="K205" s="53" t="s">
        <v>49</v>
      </c>
      <c r="L205" s="53" t="s">
        <v>50</v>
      </c>
      <c r="M205" s="54" t="s">
        <v>36</v>
      </c>
      <c r="N205" s="55" t="s">
        <v>28</v>
      </c>
      <c r="O205" s="55" t="s">
        <v>29</v>
      </c>
      <c r="P205" s="56" t="s">
        <v>30</v>
      </c>
    </row>
    <row r="206" spans="1:16" ht="38.25" x14ac:dyDescent="0.25">
      <c r="A206" s="36" t="s">
        <v>22</v>
      </c>
      <c r="B206" s="48">
        <v>190</v>
      </c>
      <c r="C206" s="189" t="s">
        <v>324</v>
      </c>
      <c r="D206" s="49" t="s">
        <v>448</v>
      </c>
      <c r="E206" s="181" t="s">
        <v>443</v>
      </c>
      <c r="F206" s="50">
        <v>38442</v>
      </c>
      <c r="G206" s="152">
        <v>1183.961</v>
      </c>
      <c r="H206" s="51" t="s">
        <v>43</v>
      </c>
      <c r="I206" s="169">
        <v>1</v>
      </c>
      <c r="J206" s="159">
        <f>G206*I206</f>
        <v>1183.961</v>
      </c>
      <c r="K206" s="53" t="s">
        <v>49</v>
      </c>
      <c r="L206" s="53" t="s">
        <v>50</v>
      </c>
      <c r="M206" s="54" t="s">
        <v>36</v>
      </c>
      <c r="N206" s="55" t="s">
        <v>28</v>
      </c>
      <c r="O206" s="55" t="s">
        <v>29</v>
      </c>
      <c r="P206" s="56" t="s">
        <v>30</v>
      </c>
    </row>
    <row r="207" spans="1:16" ht="38.25" x14ac:dyDescent="0.25">
      <c r="A207" s="36" t="s">
        <v>22</v>
      </c>
      <c r="B207" s="39">
        <v>191</v>
      </c>
      <c r="C207" s="189" t="s">
        <v>324</v>
      </c>
      <c r="D207" s="49" t="s">
        <v>449</v>
      </c>
      <c r="E207" s="181" t="s">
        <v>443</v>
      </c>
      <c r="F207" s="50">
        <v>38442</v>
      </c>
      <c r="G207" s="152">
        <v>1183.9525000000001</v>
      </c>
      <c r="H207" s="51" t="s">
        <v>43</v>
      </c>
      <c r="I207" s="169">
        <v>1</v>
      </c>
      <c r="J207" s="159">
        <f>G207*I207</f>
        <v>1183.9525000000001</v>
      </c>
      <c r="K207" s="53" t="s">
        <v>49</v>
      </c>
      <c r="L207" s="53" t="s">
        <v>50</v>
      </c>
      <c r="M207" s="54" t="s">
        <v>36</v>
      </c>
      <c r="N207" s="55" t="s">
        <v>28</v>
      </c>
      <c r="O207" s="55" t="s">
        <v>29</v>
      </c>
      <c r="P207" s="56" t="s">
        <v>30</v>
      </c>
    </row>
    <row r="208" spans="1:16" ht="38.25" x14ac:dyDescent="0.25">
      <c r="A208" s="36" t="s">
        <v>22</v>
      </c>
      <c r="B208" s="48">
        <v>192</v>
      </c>
      <c r="C208" s="189" t="s">
        <v>324</v>
      </c>
      <c r="D208" s="49" t="s">
        <v>450</v>
      </c>
      <c r="E208" s="181" t="s">
        <v>443</v>
      </c>
      <c r="F208" s="50">
        <v>38442</v>
      </c>
      <c r="G208" s="152">
        <v>1183.9543999999999</v>
      </c>
      <c r="H208" s="51" t="s">
        <v>43</v>
      </c>
      <c r="I208" s="169">
        <v>1</v>
      </c>
      <c r="J208" s="159">
        <f>G208*I208</f>
        <v>1183.9543999999999</v>
      </c>
      <c r="K208" s="53" t="s">
        <v>49</v>
      </c>
      <c r="L208" s="53" t="s">
        <v>50</v>
      </c>
      <c r="M208" s="54" t="s">
        <v>36</v>
      </c>
      <c r="N208" s="55" t="s">
        <v>28</v>
      </c>
      <c r="O208" s="55" t="s">
        <v>29</v>
      </c>
      <c r="P208" s="56" t="s">
        <v>30</v>
      </c>
    </row>
    <row r="209" spans="1:16" ht="38.25" x14ac:dyDescent="0.25">
      <c r="A209" s="36" t="s">
        <v>22</v>
      </c>
      <c r="B209" s="39">
        <v>193</v>
      </c>
      <c r="C209" s="189" t="s">
        <v>495</v>
      </c>
      <c r="D209" s="97" t="s">
        <v>496</v>
      </c>
      <c r="E209" s="182" t="s">
        <v>497</v>
      </c>
      <c r="F209" s="57">
        <v>40451</v>
      </c>
      <c r="G209" s="152">
        <v>20660.02</v>
      </c>
      <c r="H209" s="99" t="s">
        <v>26</v>
      </c>
      <c r="I209" s="170">
        <v>1</v>
      </c>
      <c r="J209" s="159">
        <f t="shared" ref="J209:J212" si="2">G209*I209</f>
        <v>20660.02</v>
      </c>
      <c r="K209" s="52" t="s">
        <v>467</v>
      </c>
      <c r="L209" s="53"/>
      <c r="M209" s="53" t="s">
        <v>468</v>
      </c>
      <c r="N209" s="54" t="s">
        <v>28</v>
      </c>
      <c r="O209" s="55" t="s">
        <v>29</v>
      </c>
      <c r="P209" s="56" t="s">
        <v>30</v>
      </c>
    </row>
    <row r="210" spans="1:16" ht="38.25" x14ac:dyDescent="0.25">
      <c r="A210" s="36" t="s">
        <v>22</v>
      </c>
      <c r="B210" s="48">
        <v>194</v>
      </c>
      <c r="C210" s="189" t="s">
        <v>324</v>
      </c>
      <c r="D210" s="49" t="s">
        <v>91</v>
      </c>
      <c r="E210" s="181" t="s">
        <v>451</v>
      </c>
      <c r="F210" s="50">
        <v>34243</v>
      </c>
      <c r="G210" s="152">
        <v>354.51250000000005</v>
      </c>
      <c r="H210" s="51" t="s">
        <v>43</v>
      </c>
      <c r="I210" s="169">
        <v>1</v>
      </c>
      <c r="J210" s="159">
        <f t="shared" si="2"/>
        <v>354.51250000000005</v>
      </c>
      <c r="K210" s="61" t="s">
        <v>129</v>
      </c>
      <c r="L210" s="61" t="s">
        <v>62</v>
      </c>
      <c r="M210" s="54" t="s">
        <v>36</v>
      </c>
      <c r="N210" s="55" t="s">
        <v>28</v>
      </c>
      <c r="O210" s="55" t="s">
        <v>29</v>
      </c>
      <c r="P210" s="56" t="s">
        <v>30</v>
      </c>
    </row>
    <row r="211" spans="1:16" ht="38.25" x14ac:dyDescent="0.25">
      <c r="A211" s="36" t="s">
        <v>22</v>
      </c>
      <c r="B211" s="39">
        <v>195</v>
      </c>
      <c r="C211" s="189" t="s">
        <v>324</v>
      </c>
      <c r="D211" s="49" t="s">
        <v>452</v>
      </c>
      <c r="E211" s="181" t="s">
        <v>453</v>
      </c>
      <c r="F211" s="50">
        <v>43343</v>
      </c>
      <c r="G211" s="152">
        <v>4339.5910000000003</v>
      </c>
      <c r="H211" s="51" t="s">
        <v>43</v>
      </c>
      <c r="I211" s="169">
        <v>1</v>
      </c>
      <c r="J211" s="159">
        <f t="shared" si="2"/>
        <v>4339.5910000000003</v>
      </c>
      <c r="K211" s="53" t="s">
        <v>50</v>
      </c>
      <c r="L211" s="53" t="s">
        <v>50</v>
      </c>
      <c r="M211" s="54" t="s">
        <v>36</v>
      </c>
      <c r="N211" s="55" t="s">
        <v>28</v>
      </c>
      <c r="O211" s="55" t="s">
        <v>29</v>
      </c>
      <c r="P211" s="56" t="s">
        <v>30</v>
      </c>
    </row>
    <row r="212" spans="1:16" ht="38.25" x14ac:dyDescent="0.25">
      <c r="A212" s="36" t="s">
        <v>22</v>
      </c>
      <c r="B212" s="48">
        <v>196</v>
      </c>
      <c r="C212" s="189" t="s">
        <v>324</v>
      </c>
      <c r="D212" s="49" t="s">
        <v>454</v>
      </c>
      <c r="E212" s="181" t="s">
        <v>455</v>
      </c>
      <c r="F212" s="50" t="s">
        <v>91</v>
      </c>
      <c r="G212" s="152">
        <v>4880.5524999999998</v>
      </c>
      <c r="H212" s="51" t="s">
        <v>43</v>
      </c>
      <c r="I212" s="169">
        <v>1</v>
      </c>
      <c r="J212" s="159">
        <f t="shared" si="2"/>
        <v>4880.5524999999998</v>
      </c>
      <c r="K212" s="53" t="s">
        <v>71</v>
      </c>
      <c r="L212" s="53" t="s">
        <v>72</v>
      </c>
      <c r="M212" s="54" t="s">
        <v>36</v>
      </c>
      <c r="N212" s="55" t="s">
        <v>28</v>
      </c>
      <c r="O212" s="55" t="s">
        <v>29</v>
      </c>
      <c r="P212" s="56" t="s">
        <v>30</v>
      </c>
    </row>
    <row r="213" spans="1:16" ht="39" thickBot="1" x14ac:dyDescent="0.3">
      <c r="A213" s="36" t="s">
        <v>22</v>
      </c>
      <c r="B213" s="48">
        <v>197</v>
      </c>
      <c r="C213" s="191" t="s">
        <v>184</v>
      </c>
      <c r="D213" s="65" t="s">
        <v>456</v>
      </c>
      <c r="E213" s="185" t="s">
        <v>457</v>
      </c>
      <c r="F213" s="66" t="s">
        <v>458</v>
      </c>
      <c r="G213" s="154">
        <v>16801.359499999999</v>
      </c>
      <c r="H213" s="67" t="s">
        <v>43</v>
      </c>
      <c r="I213" s="172">
        <v>1</v>
      </c>
      <c r="J213" s="159">
        <f t="shared" ref="J213" si="3">G213*I213</f>
        <v>16801.359499999999</v>
      </c>
      <c r="K213" s="68" t="s">
        <v>71</v>
      </c>
      <c r="L213" s="68" t="s">
        <v>72</v>
      </c>
      <c r="M213" s="69" t="s">
        <v>36</v>
      </c>
      <c r="N213" s="70" t="s">
        <v>28</v>
      </c>
      <c r="O213" s="70" t="s">
        <v>29</v>
      </c>
      <c r="P213" s="71" t="s">
        <v>30</v>
      </c>
    </row>
    <row r="214" spans="1:16" ht="15.75" thickBot="1" x14ac:dyDescent="0.3">
      <c r="A214" s="36"/>
      <c r="B214" s="37"/>
      <c r="C214" s="111" t="s">
        <v>459</v>
      </c>
      <c r="D214" s="38"/>
      <c r="E214" s="72"/>
      <c r="F214" s="73"/>
      <c r="G214" s="155"/>
      <c r="H214" s="74"/>
      <c r="I214" s="173">
        <f>SUM(I17:I213)</f>
        <v>205</v>
      </c>
      <c r="J214" s="160">
        <f>SUM(J17:J213)</f>
        <v>28364256.024233356</v>
      </c>
      <c r="K214" s="75"/>
      <c r="L214" s="76"/>
      <c r="M214" s="77"/>
      <c r="N214" s="78"/>
      <c r="O214" s="79"/>
      <c r="P214" s="80"/>
    </row>
    <row r="215" spans="1:16" x14ac:dyDescent="0.25">
      <c r="A215" s="36"/>
      <c r="B215" s="81"/>
      <c r="C215" s="82"/>
      <c r="D215" s="81"/>
      <c r="E215" s="82"/>
      <c r="F215" s="83"/>
      <c r="G215" s="156"/>
      <c r="H215" s="84"/>
      <c r="I215" s="174"/>
      <c r="J215" s="161"/>
      <c r="K215" s="85"/>
      <c r="L215" s="86"/>
      <c r="M215" s="87"/>
      <c r="N215" s="88"/>
      <c r="O215" s="89"/>
      <c r="P215" s="90"/>
    </row>
    <row r="216" spans="1:16" x14ac:dyDescent="0.25">
      <c r="A216" s="31"/>
      <c r="B216" s="29"/>
      <c r="C216" s="82"/>
      <c r="D216" s="81"/>
      <c r="E216" s="82"/>
      <c r="F216" s="81"/>
      <c r="G216" s="156"/>
      <c r="H216" s="81"/>
      <c r="I216" s="110"/>
      <c r="J216" s="98"/>
      <c r="K216" s="91"/>
      <c r="L216" s="92"/>
      <c r="M216" s="93"/>
      <c r="N216" s="94"/>
      <c r="O216" s="95"/>
      <c r="P216" s="96"/>
    </row>
  </sheetData>
  <autoFilter ref="A15:P214"/>
  <mergeCells count="3">
    <mergeCell ref="O6:P6"/>
    <mergeCell ref="N8:P8"/>
    <mergeCell ref="J13:K13"/>
  </mergeCells>
  <pageMargins left="0.39370078740157483" right="0.39370078740157483" top="0.98425196850393704" bottom="0.59055118110236227" header="0.31496062992125984" footer="0.31496062992125984"/>
  <pageSetup paperSize="9" scale="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zoomScale="80" zoomScaleNormal="80" workbookViewId="0">
      <pane ySplit="16" topLeftCell="A17" activePane="bottomLeft" state="frozen"/>
      <selection activeCell="G23" sqref="G23"/>
      <selection pane="bottomLeft" activeCell="E17" sqref="E17"/>
    </sheetView>
  </sheetViews>
  <sheetFormatPr defaultColWidth="8.85546875" defaultRowHeight="15" outlineLevelCol="1" x14ac:dyDescent="0.25"/>
  <cols>
    <col min="1" max="1" width="9.85546875" style="4" hidden="1" customWidth="1"/>
    <col min="2" max="2" width="4.5703125" style="4" customWidth="1"/>
    <col min="3" max="3" width="22.5703125" style="186" customWidth="1"/>
    <col min="4" max="4" width="13.85546875" style="105" customWidth="1"/>
    <col min="5" max="5" width="45.28515625" style="186" customWidth="1"/>
    <col min="6" max="6" width="13" style="4" customWidth="1"/>
    <col min="7" max="7" width="15.140625" style="201" customWidth="1" outlineLevel="1"/>
    <col min="8" max="8" width="6.7109375" style="4" customWidth="1"/>
    <col min="9" max="9" width="12" style="165" customWidth="1"/>
    <col min="10" max="10" width="14.5703125" style="201" customWidth="1"/>
    <col min="11" max="11" width="19.140625" style="104" customWidth="1"/>
    <col min="12" max="12" width="16.85546875" style="104" customWidth="1"/>
    <col min="13" max="13" width="22.85546875" style="4" customWidth="1"/>
    <col min="14" max="14" width="23.5703125" style="4" customWidth="1"/>
    <col min="15" max="15" width="22.85546875" style="4" customWidth="1"/>
    <col min="16" max="16" width="16.85546875" style="4" customWidth="1"/>
    <col min="17" max="16384" width="8.85546875" style="4"/>
  </cols>
  <sheetData>
    <row r="1" spans="1:16" ht="18.75" hidden="1" customHeight="1" x14ac:dyDescent="0.25">
      <c r="A1" s="1"/>
      <c r="B1" s="2"/>
      <c r="C1" s="175"/>
      <c r="D1" s="142"/>
      <c r="E1" s="175"/>
      <c r="F1" s="1"/>
      <c r="G1" s="199"/>
      <c r="H1" s="1"/>
      <c r="I1" s="162"/>
      <c r="J1" s="199"/>
      <c r="K1" s="141"/>
      <c r="L1" s="4"/>
      <c r="M1" s="5"/>
      <c r="N1" s="5"/>
      <c r="O1" s="451" t="s">
        <v>0</v>
      </c>
      <c r="P1" s="451"/>
    </row>
    <row r="2" spans="1:16" ht="18.75" hidden="1" x14ac:dyDescent="0.3">
      <c r="A2" s="1"/>
      <c r="B2" s="1"/>
      <c r="C2" s="175"/>
      <c r="D2" s="142"/>
      <c r="E2" s="175"/>
      <c r="F2" s="1"/>
      <c r="G2" s="199"/>
      <c r="H2" s="1"/>
      <c r="I2" s="162"/>
      <c r="J2" s="199"/>
      <c r="K2" s="141"/>
      <c r="L2" s="8"/>
      <c r="M2" s="143"/>
      <c r="N2" s="143"/>
      <c r="O2" s="143"/>
      <c r="P2" s="7"/>
    </row>
    <row r="3" spans="1:16" ht="15.75" hidden="1" x14ac:dyDescent="0.25">
      <c r="A3" s="1"/>
      <c r="B3" s="1"/>
      <c r="C3" s="175"/>
      <c r="D3" s="142"/>
      <c r="E3" s="175"/>
      <c r="F3" s="1"/>
      <c r="G3" s="199"/>
      <c r="H3" s="1"/>
      <c r="I3" s="162"/>
      <c r="J3" s="199"/>
      <c r="K3" s="141"/>
      <c r="L3" s="4"/>
      <c r="O3" s="452" t="s">
        <v>1</v>
      </c>
      <c r="P3" s="452"/>
    </row>
    <row r="4" spans="1:16" ht="15.75" hidden="1" x14ac:dyDescent="0.25">
      <c r="A4" s="1"/>
      <c r="B4" s="1"/>
      <c r="C4" s="175"/>
      <c r="D4" s="142"/>
      <c r="E4" s="175"/>
      <c r="F4" s="1"/>
      <c r="G4" s="199"/>
      <c r="H4" s="1"/>
      <c r="I4" s="162"/>
      <c r="J4" s="199"/>
      <c r="K4" s="141"/>
      <c r="L4" s="4"/>
      <c r="O4" s="453" t="s">
        <v>2</v>
      </c>
      <c r="P4" s="453"/>
    </row>
    <row r="5" spans="1:16" ht="15.75" hidden="1" x14ac:dyDescent="0.25">
      <c r="A5" s="1"/>
      <c r="B5" s="1"/>
      <c r="C5" s="175"/>
      <c r="D5" s="142"/>
      <c r="E5" s="175"/>
      <c r="F5" s="1"/>
      <c r="G5" s="199"/>
      <c r="H5" s="1"/>
      <c r="I5" s="162"/>
      <c r="J5" s="199"/>
      <c r="K5" s="141"/>
      <c r="L5" s="4"/>
      <c r="O5" s="103"/>
      <c r="P5" s="103"/>
    </row>
    <row r="6" spans="1:16" ht="18.75" hidden="1" customHeight="1" x14ac:dyDescent="0.3">
      <c r="A6" s="1"/>
      <c r="B6" s="1"/>
      <c r="C6" s="175"/>
      <c r="D6" s="142"/>
      <c r="E6" s="175"/>
      <c r="F6" s="1"/>
      <c r="G6" s="199"/>
      <c r="H6" s="1"/>
      <c r="I6" s="162"/>
      <c r="J6" s="199"/>
      <c r="K6" s="141"/>
      <c r="L6" s="4"/>
      <c r="O6" s="12"/>
      <c r="P6" s="6" t="s">
        <v>3</v>
      </c>
    </row>
    <row r="7" spans="1:16" ht="18.75" hidden="1" x14ac:dyDescent="0.3">
      <c r="A7" s="1"/>
      <c r="B7" s="1"/>
      <c r="C7" s="175"/>
      <c r="D7" s="142"/>
      <c r="E7" s="175"/>
      <c r="F7" s="1"/>
      <c r="G7" s="199"/>
      <c r="H7" s="1"/>
      <c r="I7" s="162"/>
      <c r="J7" s="199"/>
      <c r="K7" s="141"/>
      <c r="L7" s="102"/>
      <c r="M7" s="102"/>
      <c r="N7" s="13"/>
      <c r="O7" s="102"/>
      <c r="P7" s="102"/>
    </row>
    <row r="8" spans="1:16" ht="18.75" hidden="1" x14ac:dyDescent="0.3">
      <c r="A8" s="1"/>
      <c r="B8" s="1"/>
      <c r="C8" s="175"/>
      <c r="D8" s="142"/>
      <c r="E8" s="175"/>
      <c r="F8" s="1"/>
      <c r="G8" s="199"/>
      <c r="H8" s="1"/>
      <c r="I8" s="162"/>
      <c r="J8" s="199"/>
      <c r="K8" s="141"/>
      <c r="L8" s="5"/>
      <c r="M8" s="102"/>
      <c r="N8" s="143"/>
      <c r="O8" s="143"/>
      <c r="P8" s="7"/>
    </row>
    <row r="9" spans="1:16" ht="18.75" hidden="1" customHeight="1" x14ac:dyDescent="0.3">
      <c r="A9" s="1"/>
      <c r="B9" s="1"/>
      <c r="C9" s="175"/>
      <c r="D9" s="142"/>
      <c r="E9" s="175"/>
      <c r="F9" s="1"/>
      <c r="G9" s="199"/>
      <c r="H9" s="1"/>
      <c r="I9" s="162"/>
      <c r="J9" s="199"/>
      <c r="K9" s="141"/>
      <c r="L9" s="102"/>
      <c r="M9" s="7"/>
      <c r="N9" s="453" t="s">
        <v>498</v>
      </c>
      <c r="O9" s="453"/>
      <c r="P9" s="453"/>
    </row>
    <row r="10" spans="1:16" ht="15.75" x14ac:dyDescent="0.25">
      <c r="B10" s="14"/>
      <c r="C10" s="176" t="s">
        <v>4</v>
      </c>
      <c r="D10" s="140"/>
      <c r="E10" s="176"/>
      <c r="F10" s="14"/>
      <c r="G10" s="200"/>
      <c r="H10" s="14"/>
      <c r="I10" s="163"/>
      <c r="J10" s="200"/>
      <c r="K10" s="139"/>
      <c r="L10" s="141"/>
      <c r="M10" s="1"/>
      <c r="N10" s="1"/>
      <c r="O10" s="1"/>
      <c r="P10" s="3"/>
    </row>
    <row r="11" spans="1:16" ht="15.75" x14ac:dyDescent="0.25">
      <c r="B11" s="14"/>
      <c r="C11" s="176" t="s">
        <v>5</v>
      </c>
      <c r="D11" s="140"/>
      <c r="E11" s="176"/>
      <c r="F11" s="14"/>
      <c r="G11" s="202"/>
      <c r="H11" s="16" t="s">
        <v>2</v>
      </c>
      <c r="J11" s="211"/>
      <c r="K11" s="139"/>
      <c r="L11" s="139"/>
      <c r="M11" s="14"/>
      <c r="N11" s="14"/>
      <c r="O11" s="14"/>
      <c r="P11" s="138"/>
    </row>
    <row r="12" spans="1:16" ht="18.75" x14ac:dyDescent="0.25">
      <c r="A12" s="18"/>
      <c r="B12" s="19"/>
      <c r="C12" s="177"/>
      <c r="D12" s="137"/>
      <c r="E12" s="177"/>
      <c r="F12" s="19"/>
      <c r="G12" s="203"/>
      <c r="H12" s="20" t="s">
        <v>6</v>
      </c>
      <c r="J12" s="212"/>
      <c r="K12" s="21"/>
      <c r="L12" s="21"/>
      <c r="M12" s="21"/>
      <c r="N12" s="21"/>
      <c r="O12" s="21"/>
      <c r="P12" s="136"/>
    </row>
    <row r="13" spans="1:16" ht="19.5" x14ac:dyDescent="0.35">
      <c r="A13" s="18"/>
      <c r="B13" s="24"/>
      <c r="C13" s="187" t="s">
        <v>718</v>
      </c>
      <c r="D13" s="135"/>
      <c r="E13" s="178"/>
      <c r="F13" s="24"/>
      <c r="G13" s="204"/>
      <c r="J13" s="450"/>
      <c r="K13" s="450"/>
      <c r="L13" s="24"/>
      <c r="M13" s="24"/>
      <c r="N13" s="24"/>
      <c r="O13" s="24"/>
      <c r="P13" s="134"/>
    </row>
    <row r="14" spans="1:16" ht="15.75" thickBot="1" x14ac:dyDescent="0.3">
      <c r="A14" s="28"/>
      <c r="B14" s="29"/>
      <c r="C14" s="179"/>
      <c r="D14" s="133"/>
      <c r="E14" s="179"/>
      <c r="F14" s="29"/>
      <c r="G14" s="205"/>
      <c r="H14" s="29"/>
      <c r="I14" s="166"/>
      <c r="J14" s="205"/>
      <c r="K14" s="29"/>
      <c r="L14" s="29"/>
      <c r="M14" s="29"/>
      <c r="N14" s="29"/>
      <c r="O14" s="29"/>
      <c r="P14" s="30"/>
    </row>
    <row r="15" spans="1:16" ht="39" thickBot="1" x14ac:dyDescent="0.3">
      <c r="A15" s="36" t="s">
        <v>499</v>
      </c>
      <c r="B15" s="128" t="s">
        <v>7</v>
      </c>
      <c r="C15" s="132" t="s">
        <v>8</v>
      </c>
      <c r="D15" s="128" t="s">
        <v>717</v>
      </c>
      <c r="E15" s="128" t="s">
        <v>10</v>
      </c>
      <c r="F15" s="128" t="s">
        <v>716</v>
      </c>
      <c r="G15" s="195" t="s">
        <v>12</v>
      </c>
      <c r="H15" s="32" t="s">
        <v>13</v>
      </c>
      <c r="I15" s="167" t="s">
        <v>14</v>
      </c>
      <c r="J15" s="196" t="s">
        <v>15</v>
      </c>
      <c r="K15" s="131" t="s">
        <v>16</v>
      </c>
      <c r="L15" s="130" t="s">
        <v>17</v>
      </c>
      <c r="M15" s="128" t="s">
        <v>18</v>
      </c>
      <c r="N15" s="129" t="s">
        <v>19</v>
      </c>
      <c r="O15" s="128" t="s">
        <v>20</v>
      </c>
      <c r="P15" s="127" t="s">
        <v>21</v>
      </c>
    </row>
    <row r="16" spans="1:16" ht="15.75" thickBot="1" x14ac:dyDescent="0.3">
      <c r="A16" s="36"/>
      <c r="B16" s="32">
        <v>1</v>
      </c>
      <c r="C16" s="132">
        <v>2</v>
      </c>
      <c r="D16" s="32">
        <v>3</v>
      </c>
      <c r="E16" s="128">
        <v>4</v>
      </c>
      <c r="F16" s="32">
        <v>5</v>
      </c>
      <c r="G16" s="206">
        <v>8</v>
      </c>
      <c r="H16" s="32">
        <v>9</v>
      </c>
      <c r="I16" s="167">
        <v>10</v>
      </c>
      <c r="J16" s="206">
        <v>12</v>
      </c>
      <c r="K16" s="126">
        <v>13</v>
      </c>
      <c r="L16" s="126">
        <v>13</v>
      </c>
      <c r="M16" s="32">
        <v>14</v>
      </c>
      <c r="N16" s="32">
        <v>15</v>
      </c>
      <c r="O16" s="125">
        <v>16</v>
      </c>
      <c r="P16" s="124" t="s">
        <v>715</v>
      </c>
    </row>
    <row r="17" spans="1:16" ht="38.25" x14ac:dyDescent="0.25">
      <c r="A17" s="36" t="s">
        <v>504</v>
      </c>
      <c r="B17" s="48">
        <v>1</v>
      </c>
      <c r="C17" s="189" t="s">
        <v>464</v>
      </c>
      <c r="D17" s="49" t="s">
        <v>714</v>
      </c>
      <c r="E17" s="181" t="s">
        <v>711</v>
      </c>
      <c r="F17" s="50" t="s">
        <v>221</v>
      </c>
      <c r="G17" s="207">
        <v>66600</v>
      </c>
      <c r="H17" s="99" t="s">
        <v>26</v>
      </c>
      <c r="I17" s="169">
        <v>1</v>
      </c>
      <c r="J17" s="213">
        <f t="shared" ref="J17:J48" si="0">I17*G17</f>
        <v>66600</v>
      </c>
      <c r="K17" s="52" t="s">
        <v>188</v>
      </c>
      <c r="L17" s="53" t="s">
        <v>50</v>
      </c>
      <c r="M17" s="53" t="s">
        <v>36</v>
      </c>
      <c r="N17" s="54" t="s">
        <v>28</v>
      </c>
      <c r="O17" s="55" t="s">
        <v>29</v>
      </c>
      <c r="P17" s="56" t="s">
        <v>30</v>
      </c>
    </row>
    <row r="18" spans="1:16" ht="38.25" x14ac:dyDescent="0.25">
      <c r="A18" s="36" t="s">
        <v>504</v>
      </c>
      <c r="B18" s="48">
        <v>2</v>
      </c>
      <c r="C18" s="189" t="s">
        <v>464</v>
      </c>
      <c r="D18" s="49" t="s">
        <v>713</v>
      </c>
      <c r="E18" s="181" t="s">
        <v>711</v>
      </c>
      <c r="F18" s="50" t="s">
        <v>221</v>
      </c>
      <c r="G18" s="207">
        <v>66600</v>
      </c>
      <c r="H18" s="99" t="s">
        <v>26</v>
      </c>
      <c r="I18" s="169">
        <v>1</v>
      </c>
      <c r="J18" s="213">
        <f t="shared" si="0"/>
        <v>66600</v>
      </c>
      <c r="K18" s="52" t="s">
        <v>188</v>
      </c>
      <c r="L18" s="53" t="s">
        <v>50</v>
      </c>
      <c r="M18" s="53" t="s">
        <v>36</v>
      </c>
      <c r="N18" s="54" t="s">
        <v>28</v>
      </c>
      <c r="O18" s="55" t="s">
        <v>29</v>
      </c>
      <c r="P18" s="56" t="s">
        <v>30</v>
      </c>
    </row>
    <row r="19" spans="1:16" ht="38.25" x14ac:dyDescent="0.25">
      <c r="A19" s="36" t="s">
        <v>504</v>
      </c>
      <c r="B19" s="48">
        <v>3</v>
      </c>
      <c r="C19" s="189" t="s">
        <v>464</v>
      </c>
      <c r="D19" s="49" t="s">
        <v>712</v>
      </c>
      <c r="E19" s="181" t="s">
        <v>711</v>
      </c>
      <c r="F19" s="50" t="s">
        <v>221</v>
      </c>
      <c r="G19" s="207">
        <v>66600</v>
      </c>
      <c r="H19" s="99" t="s">
        <v>26</v>
      </c>
      <c r="I19" s="169">
        <v>1</v>
      </c>
      <c r="J19" s="213">
        <f t="shared" si="0"/>
        <v>66600</v>
      </c>
      <c r="K19" s="52" t="s">
        <v>188</v>
      </c>
      <c r="L19" s="53" t="s">
        <v>50</v>
      </c>
      <c r="M19" s="53" t="s">
        <v>36</v>
      </c>
      <c r="N19" s="54" t="s">
        <v>28</v>
      </c>
      <c r="O19" s="55" t="s">
        <v>29</v>
      </c>
      <c r="P19" s="56" t="s">
        <v>30</v>
      </c>
    </row>
    <row r="20" spans="1:16" ht="38.25" x14ac:dyDescent="0.25">
      <c r="A20" s="36" t="s">
        <v>504</v>
      </c>
      <c r="B20" s="48">
        <v>4</v>
      </c>
      <c r="C20" s="189" t="s">
        <v>23</v>
      </c>
      <c r="D20" s="53" t="s">
        <v>710</v>
      </c>
      <c r="E20" s="182" t="s">
        <v>709</v>
      </c>
      <c r="F20" s="50">
        <v>38954</v>
      </c>
      <c r="G20" s="207">
        <v>78370.87</v>
      </c>
      <c r="H20" s="99" t="s">
        <v>26</v>
      </c>
      <c r="I20" s="170">
        <v>1</v>
      </c>
      <c r="J20" s="213">
        <f t="shared" si="0"/>
        <v>78370.87</v>
      </c>
      <c r="K20" s="123" t="s">
        <v>583</v>
      </c>
      <c r="L20" s="61" t="s">
        <v>62</v>
      </c>
      <c r="M20" s="61" t="s">
        <v>27</v>
      </c>
      <c r="N20" s="61" t="s">
        <v>28</v>
      </c>
      <c r="O20" s="55" t="s">
        <v>29</v>
      </c>
      <c r="P20" s="56" t="s">
        <v>30</v>
      </c>
    </row>
    <row r="21" spans="1:16" ht="38.25" x14ac:dyDescent="0.25">
      <c r="A21" s="36" t="s">
        <v>504</v>
      </c>
      <c r="B21" s="48">
        <v>5</v>
      </c>
      <c r="C21" s="189" t="s">
        <v>35</v>
      </c>
      <c r="D21" s="53">
        <v>67561</v>
      </c>
      <c r="E21" s="182" t="s">
        <v>708</v>
      </c>
      <c r="F21" s="50">
        <v>39933</v>
      </c>
      <c r="G21" s="207">
        <v>356548.30000000005</v>
      </c>
      <c r="H21" s="99" t="s">
        <v>104</v>
      </c>
      <c r="I21" s="170">
        <v>1</v>
      </c>
      <c r="J21" s="213">
        <f t="shared" si="0"/>
        <v>356548.30000000005</v>
      </c>
      <c r="K21" s="52" t="s">
        <v>92</v>
      </c>
      <c r="L21" s="53" t="s">
        <v>62</v>
      </c>
      <c r="M21" s="53" t="s">
        <v>36</v>
      </c>
      <c r="N21" s="54" t="s">
        <v>28</v>
      </c>
      <c r="O21" s="55" t="s">
        <v>29</v>
      </c>
      <c r="P21" s="56" t="s">
        <v>30</v>
      </c>
    </row>
    <row r="22" spans="1:16" ht="38.25" x14ac:dyDescent="0.25">
      <c r="A22" s="36" t="s">
        <v>504</v>
      </c>
      <c r="B22" s="48">
        <v>6</v>
      </c>
      <c r="C22" s="189" t="s">
        <v>156</v>
      </c>
      <c r="D22" s="53" t="s">
        <v>707</v>
      </c>
      <c r="E22" s="182" t="s">
        <v>706</v>
      </c>
      <c r="F22" s="57" t="s">
        <v>705</v>
      </c>
      <c r="G22" s="207">
        <v>465063.08999999997</v>
      </c>
      <c r="H22" s="99" t="s">
        <v>26</v>
      </c>
      <c r="I22" s="170">
        <v>1</v>
      </c>
      <c r="J22" s="213">
        <f t="shared" si="0"/>
        <v>465063.08999999997</v>
      </c>
      <c r="K22" s="52" t="s">
        <v>467</v>
      </c>
      <c r="L22" s="53"/>
      <c r="M22" s="53" t="s">
        <v>704</v>
      </c>
      <c r="N22" s="54" t="s">
        <v>28</v>
      </c>
      <c r="O22" s="55" t="s">
        <v>29</v>
      </c>
      <c r="P22" s="56" t="s">
        <v>30</v>
      </c>
    </row>
    <row r="23" spans="1:16" ht="38.25" x14ac:dyDescent="0.25">
      <c r="A23" s="36" t="s">
        <v>504</v>
      </c>
      <c r="B23" s="48">
        <v>7</v>
      </c>
      <c r="C23" s="189" t="s">
        <v>66</v>
      </c>
      <c r="D23" s="49">
        <v>47771</v>
      </c>
      <c r="E23" s="181" t="s">
        <v>703</v>
      </c>
      <c r="F23" s="50" t="s">
        <v>118</v>
      </c>
      <c r="G23" s="207">
        <v>31650</v>
      </c>
      <c r="H23" s="99" t="s">
        <v>43</v>
      </c>
      <c r="I23" s="169">
        <v>1</v>
      </c>
      <c r="J23" s="213">
        <f t="shared" si="0"/>
        <v>31650</v>
      </c>
      <c r="K23" s="52" t="s">
        <v>129</v>
      </c>
      <c r="L23" s="53" t="s">
        <v>62</v>
      </c>
      <c r="M23" s="53" t="s">
        <v>36</v>
      </c>
      <c r="N23" s="54" t="s">
        <v>28</v>
      </c>
      <c r="O23" s="55" t="s">
        <v>29</v>
      </c>
      <c r="P23" s="56" t="s">
        <v>30</v>
      </c>
    </row>
    <row r="24" spans="1:16" ht="38.25" x14ac:dyDescent="0.25">
      <c r="A24" s="36" t="s">
        <v>504</v>
      </c>
      <c r="B24" s="48">
        <v>8</v>
      </c>
      <c r="C24" s="189" t="s">
        <v>66</v>
      </c>
      <c r="D24" s="59" t="s">
        <v>702</v>
      </c>
      <c r="E24" s="184" t="s">
        <v>701</v>
      </c>
      <c r="F24" s="59" t="s">
        <v>700</v>
      </c>
      <c r="G24" s="207">
        <v>86085.58</v>
      </c>
      <c r="H24" s="99" t="s">
        <v>26</v>
      </c>
      <c r="I24" s="171">
        <v>1</v>
      </c>
      <c r="J24" s="213">
        <f t="shared" si="0"/>
        <v>86085.58</v>
      </c>
      <c r="K24" s="52" t="s">
        <v>672</v>
      </c>
      <c r="L24" s="52" t="s">
        <v>671</v>
      </c>
      <c r="M24" s="53" t="s">
        <v>27</v>
      </c>
      <c r="N24" s="54" t="s">
        <v>28</v>
      </c>
      <c r="O24" s="55" t="s">
        <v>29</v>
      </c>
      <c r="P24" s="56" t="s">
        <v>30</v>
      </c>
    </row>
    <row r="25" spans="1:16" ht="59.25" customHeight="1" x14ac:dyDescent="0.25">
      <c r="A25" s="36" t="s">
        <v>504</v>
      </c>
      <c r="B25" s="48">
        <v>9</v>
      </c>
      <c r="C25" s="189" t="s">
        <v>66</v>
      </c>
      <c r="D25" s="59" t="s">
        <v>699</v>
      </c>
      <c r="E25" s="184" t="s">
        <v>698</v>
      </c>
      <c r="F25" s="59" t="s">
        <v>683</v>
      </c>
      <c r="G25" s="207">
        <v>41339.180000000008</v>
      </c>
      <c r="H25" s="99" t="s">
        <v>26</v>
      </c>
      <c r="I25" s="171">
        <v>1</v>
      </c>
      <c r="J25" s="213">
        <f t="shared" si="0"/>
        <v>41339.180000000008</v>
      </c>
      <c r="K25" s="52" t="s">
        <v>672</v>
      </c>
      <c r="L25" s="52" t="s">
        <v>671</v>
      </c>
      <c r="M25" s="53" t="s">
        <v>36</v>
      </c>
      <c r="N25" s="54" t="s">
        <v>28</v>
      </c>
      <c r="O25" s="55" t="s">
        <v>29</v>
      </c>
      <c r="P25" s="56" t="s">
        <v>30</v>
      </c>
    </row>
    <row r="26" spans="1:16" ht="38.25" x14ac:dyDescent="0.25">
      <c r="A26" s="36" t="s">
        <v>504</v>
      </c>
      <c r="B26" s="48">
        <v>10</v>
      </c>
      <c r="C26" s="189" t="s">
        <v>66</v>
      </c>
      <c r="D26" s="59" t="s">
        <v>697</v>
      </c>
      <c r="E26" s="184" t="s">
        <v>692</v>
      </c>
      <c r="F26" s="59">
        <v>43434</v>
      </c>
      <c r="G26" s="207">
        <v>128469.65</v>
      </c>
      <c r="H26" s="99" t="s">
        <v>26</v>
      </c>
      <c r="I26" s="171">
        <v>1</v>
      </c>
      <c r="J26" s="213">
        <f t="shared" si="0"/>
        <v>128469.65</v>
      </c>
      <c r="K26" s="52" t="s">
        <v>686</v>
      </c>
      <c r="L26" s="52" t="s">
        <v>686</v>
      </c>
      <c r="M26" s="53" t="s">
        <v>27</v>
      </c>
      <c r="N26" s="54" t="s">
        <v>28</v>
      </c>
      <c r="O26" s="55" t="s">
        <v>29</v>
      </c>
      <c r="P26" s="56" t="s">
        <v>30</v>
      </c>
    </row>
    <row r="27" spans="1:16" ht="38.25" x14ac:dyDescent="0.25">
      <c r="A27" s="36" t="s">
        <v>504</v>
      </c>
      <c r="B27" s="48">
        <v>11</v>
      </c>
      <c r="C27" s="189" t="s">
        <v>66</v>
      </c>
      <c r="D27" s="59" t="s">
        <v>696</v>
      </c>
      <c r="E27" s="184" t="s">
        <v>692</v>
      </c>
      <c r="F27" s="59">
        <v>43434</v>
      </c>
      <c r="G27" s="207">
        <v>128469.65</v>
      </c>
      <c r="H27" s="99" t="s">
        <v>26</v>
      </c>
      <c r="I27" s="171">
        <v>1</v>
      </c>
      <c r="J27" s="213">
        <f t="shared" si="0"/>
        <v>128469.65</v>
      </c>
      <c r="K27" s="52" t="s">
        <v>695</v>
      </c>
      <c r="L27" s="52" t="s">
        <v>695</v>
      </c>
      <c r="M27" s="53" t="s">
        <v>36</v>
      </c>
      <c r="N27" s="54" t="s">
        <v>28</v>
      </c>
      <c r="O27" s="55" t="s">
        <v>29</v>
      </c>
      <c r="P27" s="56" t="s">
        <v>30</v>
      </c>
    </row>
    <row r="28" spans="1:16" ht="38.25" x14ac:dyDescent="0.25">
      <c r="A28" s="36" t="s">
        <v>504</v>
      </c>
      <c r="B28" s="48">
        <v>12</v>
      </c>
      <c r="C28" s="189" t="s">
        <v>66</v>
      </c>
      <c r="D28" s="59" t="s">
        <v>694</v>
      </c>
      <c r="E28" s="184" t="s">
        <v>692</v>
      </c>
      <c r="F28" s="59">
        <v>43435</v>
      </c>
      <c r="G28" s="207">
        <v>128469.65</v>
      </c>
      <c r="H28" s="99" t="s">
        <v>26</v>
      </c>
      <c r="I28" s="171">
        <v>1</v>
      </c>
      <c r="J28" s="213">
        <f t="shared" si="0"/>
        <v>128469.65</v>
      </c>
      <c r="K28" s="52" t="s">
        <v>686</v>
      </c>
      <c r="L28" s="52" t="s">
        <v>686</v>
      </c>
      <c r="M28" s="53" t="s">
        <v>36</v>
      </c>
      <c r="N28" s="54" t="s">
        <v>28</v>
      </c>
      <c r="O28" s="55" t="s">
        <v>29</v>
      </c>
      <c r="P28" s="56" t="s">
        <v>30</v>
      </c>
    </row>
    <row r="29" spans="1:16" ht="38.25" x14ac:dyDescent="0.25">
      <c r="A29" s="36" t="s">
        <v>504</v>
      </c>
      <c r="B29" s="48">
        <v>13</v>
      </c>
      <c r="C29" s="189" t="s">
        <v>66</v>
      </c>
      <c r="D29" s="59" t="s">
        <v>693</v>
      </c>
      <c r="E29" s="184" t="s">
        <v>692</v>
      </c>
      <c r="F29" s="59" t="s">
        <v>689</v>
      </c>
      <c r="G29" s="207">
        <v>128469.65</v>
      </c>
      <c r="H29" s="99" t="s">
        <v>26</v>
      </c>
      <c r="I29" s="171">
        <v>1</v>
      </c>
      <c r="J29" s="213">
        <f t="shared" si="0"/>
        <v>128469.65</v>
      </c>
      <c r="K29" s="52" t="s">
        <v>672</v>
      </c>
      <c r="L29" s="52" t="s">
        <v>671</v>
      </c>
      <c r="M29" s="53" t="s">
        <v>27</v>
      </c>
      <c r="N29" s="54" t="s">
        <v>28</v>
      </c>
      <c r="O29" s="55" t="s">
        <v>29</v>
      </c>
      <c r="P29" s="56" t="s">
        <v>30</v>
      </c>
    </row>
    <row r="30" spans="1:16" ht="38.25" x14ac:dyDescent="0.25">
      <c r="A30" s="36" t="s">
        <v>504</v>
      </c>
      <c r="B30" s="48">
        <v>14</v>
      </c>
      <c r="C30" s="189" t="s">
        <v>66</v>
      </c>
      <c r="D30" s="59" t="s">
        <v>691</v>
      </c>
      <c r="E30" s="184" t="s">
        <v>690</v>
      </c>
      <c r="F30" s="59" t="s">
        <v>689</v>
      </c>
      <c r="G30" s="207">
        <v>124267.64</v>
      </c>
      <c r="H30" s="99" t="s">
        <v>26</v>
      </c>
      <c r="I30" s="171">
        <v>1</v>
      </c>
      <c r="J30" s="213">
        <f t="shared" si="0"/>
        <v>124267.64</v>
      </c>
      <c r="K30" s="52" t="s">
        <v>672</v>
      </c>
      <c r="L30" s="52" t="s">
        <v>671</v>
      </c>
      <c r="M30" s="53" t="s">
        <v>36</v>
      </c>
      <c r="N30" s="54" t="s">
        <v>28</v>
      </c>
      <c r="O30" s="55" t="s">
        <v>29</v>
      </c>
      <c r="P30" s="56" t="s">
        <v>30</v>
      </c>
    </row>
    <row r="31" spans="1:16" ht="38.25" x14ac:dyDescent="0.25">
      <c r="A31" s="36" t="s">
        <v>504</v>
      </c>
      <c r="B31" s="48">
        <v>15</v>
      </c>
      <c r="C31" s="189" t="s">
        <v>66</v>
      </c>
      <c r="D31" s="59" t="s">
        <v>688</v>
      </c>
      <c r="E31" s="184" t="s">
        <v>687</v>
      </c>
      <c r="F31" s="59">
        <v>43466</v>
      </c>
      <c r="G31" s="207">
        <v>120984.49</v>
      </c>
      <c r="H31" s="99" t="s">
        <v>26</v>
      </c>
      <c r="I31" s="171">
        <v>1</v>
      </c>
      <c r="J31" s="213">
        <f t="shared" si="0"/>
        <v>120984.49</v>
      </c>
      <c r="K31" s="52" t="s">
        <v>686</v>
      </c>
      <c r="L31" s="52" t="s">
        <v>686</v>
      </c>
      <c r="M31" s="53" t="s">
        <v>36</v>
      </c>
      <c r="N31" s="54" t="s">
        <v>28</v>
      </c>
      <c r="O31" s="55" t="s">
        <v>29</v>
      </c>
      <c r="P31" s="56" t="s">
        <v>30</v>
      </c>
    </row>
    <row r="32" spans="1:16" ht="38.25" x14ac:dyDescent="0.25">
      <c r="A32" s="36" t="s">
        <v>504</v>
      </c>
      <c r="B32" s="48">
        <v>16</v>
      </c>
      <c r="C32" s="189" t="s">
        <v>66</v>
      </c>
      <c r="D32" s="59" t="s">
        <v>685</v>
      </c>
      <c r="E32" s="184" t="s">
        <v>684</v>
      </c>
      <c r="F32" s="59" t="s">
        <v>683</v>
      </c>
      <c r="G32" s="207">
        <v>120984.49</v>
      </c>
      <c r="H32" s="99" t="s">
        <v>26</v>
      </c>
      <c r="I32" s="171">
        <v>1</v>
      </c>
      <c r="J32" s="213">
        <f t="shared" si="0"/>
        <v>120984.49</v>
      </c>
      <c r="K32" s="52" t="s">
        <v>672</v>
      </c>
      <c r="L32" s="52" t="s">
        <v>671</v>
      </c>
      <c r="M32" s="53" t="s">
        <v>36</v>
      </c>
      <c r="N32" s="54" t="s">
        <v>28</v>
      </c>
      <c r="O32" s="55" t="s">
        <v>29</v>
      </c>
      <c r="P32" s="56" t="s">
        <v>30</v>
      </c>
    </row>
    <row r="33" spans="1:16" ht="38.25" x14ac:dyDescent="0.25">
      <c r="A33" s="36" t="s">
        <v>504</v>
      </c>
      <c r="B33" s="48">
        <v>17</v>
      </c>
      <c r="C33" s="189" t="s">
        <v>661</v>
      </c>
      <c r="D33" s="60" t="s">
        <v>682</v>
      </c>
      <c r="E33" s="181" t="s">
        <v>681</v>
      </c>
      <c r="F33" s="57" t="s">
        <v>680</v>
      </c>
      <c r="G33" s="207">
        <v>151508.4</v>
      </c>
      <c r="H33" s="99" t="s">
        <v>43</v>
      </c>
      <c r="I33" s="169">
        <v>1</v>
      </c>
      <c r="J33" s="213">
        <f t="shared" si="0"/>
        <v>151508.4</v>
      </c>
      <c r="K33" s="52" t="s">
        <v>49</v>
      </c>
      <c r="L33" s="53" t="s">
        <v>50</v>
      </c>
      <c r="M33" s="53" t="s">
        <v>36</v>
      </c>
      <c r="N33" s="54" t="s">
        <v>28</v>
      </c>
      <c r="O33" s="55" t="s">
        <v>29</v>
      </c>
      <c r="P33" s="56" t="s">
        <v>30</v>
      </c>
    </row>
    <row r="34" spans="1:16" ht="38.25" x14ac:dyDescent="0.25">
      <c r="A34" s="36" t="s">
        <v>504</v>
      </c>
      <c r="B34" s="48">
        <v>18</v>
      </c>
      <c r="C34" s="189" t="s">
        <v>152</v>
      </c>
      <c r="D34" s="49">
        <v>77643</v>
      </c>
      <c r="E34" s="181" t="s">
        <v>679</v>
      </c>
      <c r="F34" s="50" t="s">
        <v>678</v>
      </c>
      <c r="G34" s="207">
        <v>175839.09999999998</v>
      </c>
      <c r="H34" s="99" t="s">
        <v>26</v>
      </c>
      <c r="I34" s="169">
        <v>1</v>
      </c>
      <c r="J34" s="213">
        <f t="shared" si="0"/>
        <v>175839.09999999998</v>
      </c>
      <c r="K34" s="52" t="s">
        <v>129</v>
      </c>
      <c r="L34" s="53" t="s">
        <v>62</v>
      </c>
      <c r="M34" s="53" t="s">
        <v>36</v>
      </c>
      <c r="N34" s="54" t="s">
        <v>28</v>
      </c>
      <c r="O34" s="55" t="s">
        <v>29</v>
      </c>
      <c r="P34" s="56" t="s">
        <v>30</v>
      </c>
    </row>
    <row r="35" spans="1:16" ht="38.25" x14ac:dyDescent="0.25">
      <c r="A35" s="36" t="s">
        <v>504</v>
      </c>
      <c r="B35" s="48">
        <v>19</v>
      </c>
      <c r="C35" s="189" t="s">
        <v>35</v>
      </c>
      <c r="D35" s="49">
        <v>88794</v>
      </c>
      <c r="E35" s="181" t="s">
        <v>677</v>
      </c>
      <c r="F35" s="50">
        <v>38899</v>
      </c>
      <c r="G35" s="207">
        <v>64020</v>
      </c>
      <c r="H35" s="99" t="s">
        <v>26</v>
      </c>
      <c r="I35" s="169">
        <v>1</v>
      </c>
      <c r="J35" s="213">
        <f t="shared" si="0"/>
        <v>64020</v>
      </c>
      <c r="K35" s="52" t="s">
        <v>649</v>
      </c>
      <c r="L35" s="53" t="s">
        <v>62</v>
      </c>
      <c r="M35" s="53" t="s">
        <v>36</v>
      </c>
      <c r="N35" s="54" t="s">
        <v>28</v>
      </c>
      <c r="O35" s="55" t="s">
        <v>29</v>
      </c>
      <c r="P35" s="56" t="s">
        <v>30</v>
      </c>
    </row>
    <row r="36" spans="1:16" ht="38.25" x14ac:dyDescent="0.25">
      <c r="A36" s="36" t="s">
        <v>504</v>
      </c>
      <c r="B36" s="48">
        <v>20</v>
      </c>
      <c r="C36" s="189" t="s">
        <v>676</v>
      </c>
      <c r="D36" s="59" t="s">
        <v>675</v>
      </c>
      <c r="E36" s="184" t="s">
        <v>674</v>
      </c>
      <c r="F36" s="59" t="s">
        <v>673</v>
      </c>
      <c r="G36" s="207">
        <v>126403.97</v>
      </c>
      <c r="H36" s="99" t="s">
        <v>26</v>
      </c>
      <c r="I36" s="171">
        <v>1</v>
      </c>
      <c r="J36" s="213">
        <f t="shared" si="0"/>
        <v>126403.97</v>
      </c>
      <c r="K36" s="52" t="s">
        <v>672</v>
      </c>
      <c r="L36" s="52" t="s">
        <v>671</v>
      </c>
      <c r="M36" s="53" t="s">
        <v>27</v>
      </c>
      <c r="N36" s="54" t="s">
        <v>28</v>
      </c>
      <c r="O36" s="55" t="s">
        <v>29</v>
      </c>
      <c r="P36" s="56" t="s">
        <v>30</v>
      </c>
    </row>
    <row r="37" spans="1:16" ht="38.25" x14ac:dyDescent="0.25">
      <c r="A37" s="36" t="s">
        <v>504</v>
      </c>
      <c r="B37" s="48">
        <v>21</v>
      </c>
      <c r="C37" s="189" t="s">
        <v>66</v>
      </c>
      <c r="D37" s="59" t="s">
        <v>670</v>
      </c>
      <c r="E37" s="184" t="s">
        <v>669</v>
      </c>
      <c r="F37" s="59">
        <v>41394</v>
      </c>
      <c r="G37" s="207">
        <v>657786.75</v>
      </c>
      <c r="H37" s="99" t="s">
        <v>26</v>
      </c>
      <c r="I37" s="171">
        <v>1</v>
      </c>
      <c r="J37" s="213">
        <f t="shared" si="0"/>
        <v>657786.75</v>
      </c>
      <c r="K37" s="52" t="s">
        <v>79</v>
      </c>
      <c r="L37" s="52" t="s">
        <v>543</v>
      </c>
      <c r="M37" s="53" t="s">
        <v>27</v>
      </c>
      <c r="N37" s="54" t="s">
        <v>28</v>
      </c>
      <c r="O37" s="55" t="s">
        <v>29</v>
      </c>
      <c r="P37" s="56" t="s">
        <v>30</v>
      </c>
    </row>
    <row r="38" spans="1:16" ht="38.25" x14ac:dyDescent="0.25">
      <c r="A38" s="36" t="s">
        <v>504</v>
      </c>
      <c r="B38" s="48">
        <v>22</v>
      </c>
      <c r="C38" s="189" t="s">
        <v>35</v>
      </c>
      <c r="D38" s="53" t="s">
        <v>668</v>
      </c>
      <c r="E38" s="182" t="s">
        <v>667</v>
      </c>
      <c r="F38" s="50" t="s">
        <v>666</v>
      </c>
      <c r="G38" s="207">
        <v>507457.61999999994</v>
      </c>
      <c r="H38" s="99" t="s">
        <v>26</v>
      </c>
      <c r="I38" s="170">
        <v>1</v>
      </c>
      <c r="J38" s="213">
        <f t="shared" si="0"/>
        <v>507457.61999999994</v>
      </c>
      <c r="K38" s="52" t="s">
        <v>61</v>
      </c>
      <c r="L38" s="53" t="s">
        <v>93</v>
      </c>
      <c r="M38" s="53" t="s">
        <v>27</v>
      </c>
      <c r="N38" s="54" t="s">
        <v>665</v>
      </c>
      <c r="O38" s="55" t="s">
        <v>29</v>
      </c>
      <c r="P38" s="56" t="s">
        <v>30</v>
      </c>
    </row>
    <row r="39" spans="1:16" ht="38.25" x14ac:dyDescent="0.25">
      <c r="A39" s="36" t="s">
        <v>504</v>
      </c>
      <c r="B39" s="48">
        <v>23</v>
      </c>
      <c r="C39" s="189" t="s">
        <v>664</v>
      </c>
      <c r="D39" s="49" t="s">
        <v>663</v>
      </c>
      <c r="E39" s="181" t="s">
        <v>662</v>
      </c>
      <c r="F39" s="57">
        <v>33970</v>
      </c>
      <c r="G39" s="207">
        <v>115020</v>
      </c>
      <c r="H39" s="99" t="s">
        <v>43</v>
      </c>
      <c r="I39" s="169">
        <v>1</v>
      </c>
      <c r="J39" s="213">
        <f t="shared" si="0"/>
        <v>115020</v>
      </c>
      <c r="K39" s="52" t="s">
        <v>49</v>
      </c>
      <c r="L39" s="53" t="s">
        <v>50</v>
      </c>
      <c r="M39" s="53" t="s">
        <v>36</v>
      </c>
      <c r="N39" s="54" t="s">
        <v>28</v>
      </c>
      <c r="O39" s="55" t="s">
        <v>29</v>
      </c>
      <c r="P39" s="56" t="s">
        <v>30</v>
      </c>
    </row>
    <row r="40" spans="1:16" ht="38.25" x14ac:dyDescent="0.25">
      <c r="A40" s="36" t="s">
        <v>504</v>
      </c>
      <c r="B40" s="48">
        <v>24</v>
      </c>
      <c r="C40" s="189" t="s">
        <v>661</v>
      </c>
      <c r="D40" s="49">
        <v>57225</v>
      </c>
      <c r="E40" s="181" t="s">
        <v>660</v>
      </c>
      <c r="F40" s="50" t="s">
        <v>659</v>
      </c>
      <c r="G40" s="207">
        <v>304548</v>
      </c>
      <c r="H40" s="99" t="s">
        <v>43</v>
      </c>
      <c r="I40" s="169">
        <v>1</v>
      </c>
      <c r="J40" s="213">
        <f t="shared" si="0"/>
        <v>304548</v>
      </c>
      <c r="K40" s="52" t="s">
        <v>49</v>
      </c>
      <c r="L40" s="53" t="s">
        <v>50</v>
      </c>
      <c r="M40" s="53" t="s">
        <v>36</v>
      </c>
      <c r="N40" s="54" t="s">
        <v>28</v>
      </c>
      <c r="O40" s="55" t="s">
        <v>29</v>
      </c>
      <c r="P40" s="56" t="s">
        <v>30</v>
      </c>
    </row>
    <row r="41" spans="1:16" ht="38.25" x14ac:dyDescent="0.25">
      <c r="A41" s="36" t="s">
        <v>504</v>
      </c>
      <c r="B41" s="48">
        <v>25</v>
      </c>
      <c r="C41" s="189" t="s">
        <v>152</v>
      </c>
      <c r="D41" s="119">
        <v>47284</v>
      </c>
      <c r="E41" s="181" t="s">
        <v>658</v>
      </c>
      <c r="F41" s="122" t="s">
        <v>97</v>
      </c>
      <c r="G41" s="207">
        <v>14250</v>
      </c>
      <c r="H41" s="99" t="s">
        <v>26</v>
      </c>
      <c r="I41" s="169">
        <v>1</v>
      </c>
      <c r="J41" s="213">
        <f t="shared" si="0"/>
        <v>14250</v>
      </c>
      <c r="K41" s="52" t="s">
        <v>49</v>
      </c>
      <c r="L41" s="53" t="s">
        <v>50</v>
      </c>
      <c r="M41" s="53" t="s">
        <v>36</v>
      </c>
      <c r="N41" s="54" t="s">
        <v>28</v>
      </c>
      <c r="O41" s="55" t="s">
        <v>29</v>
      </c>
      <c r="P41" s="56" t="s">
        <v>30</v>
      </c>
    </row>
    <row r="42" spans="1:16" ht="38.25" x14ac:dyDescent="0.25">
      <c r="A42" s="36" t="s">
        <v>504</v>
      </c>
      <c r="B42" s="48">
        <v>26</v>
      </c>
      <c r="C42" s="189" t="s">
        <v>152</v>
      </c>
      <c r="D42" s="119" t="s">
        <v>657</v>
      </c>
      <c r="E42" s="181" t="s">
        <v>656</v>
      </c>
      <c r="F42" s="121" t="s">
        <v>155</v>
      </c>
      <c r="G42" s="207">
        <v>13093.22</v>
      </c>
      <c r="H42" s="99" t="s">
        <v>26</v>
      </c>
      <c r="I42" s="169">
        <v>1</v>
      </c>
      <c r="J42" s="213">
        <f t="shared" si="0"/>
        <v>13093.22</v>
      </c>
      <c r="K42" s="52" t="s">
        <v>129</v>
      </c>
      <c r="L42" s="53" t="s">
        <v>62</v>
      </c>
      <c r="M42" s="53" t="s">
        <v>36</v>
      </c>
      <c r="N42" s="54" t="s">
        <v>28</v>
      </c>
      <c r="O42" s="55" t="s">
        <v>29</v>
      </c>
      <c r="P42" s="56" t="s">
        <v>30</v>
      </c>
    </row>
    <row r="43" spans="1:16" ht="38.25" x14ac:dyDescent="0.25">
      <c r="A43" s="36" t="s">
        <v>504</v>
      </c>
      <c r="B43" s="48">
        <v>27</v>
      </c>
      <c r="C43" s="189" t="s">
        <v>156</v>
      </c>
      <c r="D43" s="49">
        <v>74864</v>
      </c>
      <c r="E43" s="181" t="s">
        <v>655</v>
      </c>
      <c r="F43" s="50" t="s">
        <v>654</v>
      </c>
      <c r="G43" s="207">
        <v>124218.6</v>
      </c>
      <c r="H43" s="99" t="s">
        <v>26</v>
      </c>
      <c r="I43" s="169">
        <v>1</v>
      </c>
      <c r="J43" s="213">
        <f t="shared" si="0"/>
        <v>124218.6</v>
      </c>
      <c r="K43" s="52" t="s">
        <v>49</v>
      </c>
      <c r="L43" s="53" t="s">
        <v>50</v>
      </c>
      <c r="M43" s="53" t="s">
        <v>36</v>
      </c>
      <c r="N43" s="54" t="s">
        <v>28</v>
      </c>
      <c r="O43" s="55" t="s">
        <v>29</v>
      </c>
      <c r="P43" s="56" t="s">
        <v>30</v>
      </c>
    </row>
    <row r="44" spans="1:16" ht="38.25" x14ac:dyDescent="0.25">
      <c r="A44" s="36" t="s">
        <v>504</v>
      </c>
      <c r="B44" s="48">
        <v>28</v>
      </c>
      <c r="C44" s="189" t="s">
        <v>156</v>
      </c>
      <c r="D44" s="49">
        <v>74865</v>
      </c>
      <c r="E44" s="181" t="s">
        <v>655</v>
      </c>
      <c r="F44" s="50" t="s">
        <v>654</v>
      </c>
      <c r="G44" s="207">
        <v>124218.6</v>
      </c>
      <c r="H44" s="99" t="s">
        <v>26</v>
      </c>
      <c r="I44" s="169">
        <v>1</v>
      </c>
      <c r="J44" s="213">
        <f t="shared" si="0"/>
        <v>124218.6</v>
      </c>
      <c r="K44" s="52" t="s">
        <v>49</v>
      </c>
      <c r="L44" s="53" t="s">
        <v>50</v>
      </c>
      <c r="M44" s="53" t="s">
        <v>36</v>
      </c>
      <c r="N44" s="54" t="s">
        <v>28</v>
      </c>
      <c r="O44" s="55" t="s">
        <v>29</v>
      </c>
      <c r="P44" s="56" t="s">
        <v>30</v>
      </c>
    </row>
    <row r="45" spans="1:16" ht="38.25" x14ac:dyDescent="0.25">
      <c r="A45" s="36" t="s">
        <v>504</v>
      </c>
      <c r="B45" s="48">
        <v>29</v>
      </c>
      <c r="C45" s="189" t="s">
        <v>23</v>
      </c>
      <c r="D45" s="53" t="s">
        <v>653</v>
      </c>
      <c r="E45" s="182" t="s">
        <v>652</v>
      </c>
      <c r="F45" s="57" t="s">
        <v>651</v>
      </c>
      <c r="G45" s="207">
        <v>88762.5</v>
      </c>
      <c r="H45" s="99" t="s">
        <v>26</v>
      </c>
      <c r="I45" s="170">
        <v>1</v>
      </c>
      <c r="J45" s="213">
        <f t="shared" si="0"/>
        <v>88762.5</v>
      </c>
      <c r="K45" s="52" t="s">
        <v>467</v>
      </c>
      <c r="L45" s="53" t="s">
        <v>50</v>
      </c>
      <c r="M45" s="53" t="s">
        <v>468</v>
      </c>
      <c r="N45" s="54" t="s">
        <v>28</v>
      </c>
      <c r="O45" s="55" t="s">
        <v>29</v>
      </c>
      <c r="P45" s="56" t="s">
        <v>30</v>
      </c>
    </row>
    <row r="46" spans="1:16" ht="38.25" x14ac:dyDescent="0.25">
      <c r="A46" s="36" t="s">
        <v>504</v>
      </c>
      <c r="B46" s="48">
        <v>30</v>
      </c>
      <c r="C46" s="189" t="s">
        <v>35</v>
      </c>
      <c r="D46" s="53">
        <v>52806</v>
      </c>
      <c r="E46" s="182" t="s">
        <v>650</v>
      </c>
      <c r="F46" s="50">
        <v>38899</v>
      </c>
      <c r="G46" s="207">
        <v>47447.62</v>
      </c>
      <c r="H46" s="99" t="s">
        <v>26</v>
      </c>
      <c r="I46" s="170">
        <v>1</v>
      </c>
      <c r="J46" s="213">
        <f t="shared" si="0"/>
        <v>47447.62</v>
      </c>
      <c r="K46" s="52" t="s">
        <v>649</v>
      </c>
      <c r="L46" s="53" t="s">
        <v>62</v>
      </c>
      <c r="M46" s="53" t="s">
        <v>36</v>
      </c>
      <c r="N46" s="54" t="s">
        <v>28</v>
      </c>
      <c r="O46" s="55" t="s">
        <v>29</v>
      </c>
      <c r="P46" s="56" t="s">
        <v>30</v>
      </c>
    </row>
    <row r="47" spans="1:16" ht="38.25" x14ac:dyDescent="0.25">
      <c r="A47" s="36" t="s">
        <v>504</v>
      </c>
      <c r="B47" s="48">
        <v>31</v>
      </c>
      <c r="C47" s="189" t="s">
        <v>35</v>
      </c>
      <c r="D47" s="53">
        <v>68455</v>
      </c>
      <c r="E47" s="182" t="s">
        <v>648</v>
      </c>
      <c r="F47" s="50">
        <v>40147</v>
      </c>
      <c r="G47" s="207">
        <v>1174800</v>
      </c>
      <c r="H47" s="99" t="s">
        <v>26</v>
      </c>
      <c r="I47" s="170">
        <v>1</v>
      </c>
      <c r="J47" s="213">
        <f t="shared" si="0"/>
        <v>1174800</v>
      </c>
      <c r="K47" s="52" t="s">
        <v>188</v>
      </c>
      <c r="L47" s="53" t="s">
        <v>50</v>
      </c>
      <c r="M47" s="53" t="s">
        <v>36</v>
      </c>
      <c r="N47" s="54" t="s">
        <v>28</v>
      </c>
      <c r="O47" s="55" t="s">
        <v>29</v>
      </c>
      <c r="P47" s="56" t="s">
        <v>30</v>
      </c>
    </row>
    <row r="48" spans="1:16" ht="38.25" x14ac:dyDescent="0.25">
      <c r="A48" s="36" t="s">
        <v>504</v>
      </c>
      <c r="B48" s="48">
        <v>32</v>
      </c>
      <c r="C48" s="189" t="s">
        <v>35</v>
      </c>
      <c r="D48" s="49" t="s">
        <v>647</v>
      </c>
      <c r="E48" s="181" t="s">
        <v>646</v>
      </c>
      <c r="F48" s="57" t="s">
        <v>645</v>
      </c>
      <c r="G48" s="207">
        <v>115128</v>
      </c>
      <c r="H48" s="99" t="s">
        <v>26</v>
      </c>
      <c r="I48" s="169">
        <v>1</v>
      </c>
      <c r="J48" s="213">
        <f t="shared" si="0"/>
        <v>115128</v>
      </c>
      <c r="K48" s="52" t="s">
        <v>49</v>
      </c>
      <c r="L48" s="53" t="s">
        <v>50</v>
      </c>
      <c r="M48" s="53" t="s">
        <v>36</v>
      </c>
      <c r="N48" s="54" t="s">
        <v>28</v>
      </c>
      <c r="O48" s="55" t="s">
        <v>29</v>
      </c>
      <c r="P48" s="56" t="s">
        <v>30</v>
      </c>
    </row>
    <row r="49" spans="1:16" ht="38.25" customHeight="1" x14ac:dyDescent="0.25">
      <c r="A49" s="36" t="s">
        <v>504</v>
      </c>
      <c r="B49" s="48">
        <v>33</v>
      </c>
      <c r="C49" s="189" t="s">
        <v>639</v>
      </c>
      <c r="D49" s="53" t="s">
        <v>644</v>
      </c>
      <c r="E49" s="182" t="s">
        <v>643</v>
      </c>
      <c r="F49" s="57" t="s">
        <v>642</v>
      </c>
      <c r="G49" s="207">
        <v>510862.5</v>
      </c>
      <c r="H49" s="99" t="s">
        <v>26</v>
      </c>
      <c r="I49" s="170">
        <v>1</v>
      </c>
      <c r="J49" s="213">
        <f t="shared" ref="J49:J80" si="1">I49*G49</f>
        <v>510862.5</v>
      </c>
      <c r="K49" s="52" t="s">
        <v>467</v>
      </c>
      <c r="L49" s="53" t="s">
        <v>50</v>
      </c>
      <c r="M49" s="53" t="s">
        <v>468</v>
      </c>
      <c r="N49" s="54" t="s">
        <v>28</v>
      </c>
      <c r="O49" s="55" t="s">
        <v>29</v>
      </c>
      <c r="P49" s="56" t="s">
        <v>30</v>
      </c>
    </row>
    <row r="50" spans="1:16" ht="38.25" customHeight="1" x14ac:dyDescent="0.25">
      <c r="A50" s="36" t="s">
        <v>504</v>
      </c>
      <c r="B50" s="48">
        <v>34</v>
      </c>
      <c r="C50" s="189" t="s">
        <v>639</v>
      </c>
      <c r="D50" s="53">
        <v>80430</v>
      </c>
      <c r="E50" s="182" t="s">
        <v>641</v>
      </c>
      <c r="F50" s="57"/>
      <c r="G50" s="207">
        <v>471174</v>
      </c>
      <c r="H50" s="99" t="s">
        <v>26</v>
      </c>
      <c r="I50" s="170">
        <v>1</v>
      </c>
      <c r="J50" s="213">
        <f t="shared" si="1"/>
        <v>471174</v>
      </c>
      <c r="K50" s="52" t="s">
        <v>467</v>
      </c>
      <c r="L50" s="53" t="s">
        <v>640</v>
      </c>
      <c r="M50" s="53" t="s">
        <v>468</v>
      </c>
      <c r="N50" s="54" t="s">
        <v>28</v>
      </c>
      <c r="O50" s="55" t="s">
        <v>29</v>
      </c>
      <c r="P50" s="56" t="s">
        <v>30</v>
      </c>
    </row>
    <row r="51" spans="1:16" ht="38.25" customHeight="1" x14ac:dyDescent="0.25">
      <c r="A51" s="36" t="s">
        <v>504</v>
      </c>
      <c r="B51" s="48">
        <v>35</v>
      </c>
      <c r="C51" s="189" t="s">
        <v>639</v>
      </c>
      <c r="D51" s="53" t="s">
        <v>638</v>
      </c>
      <c r="E51" s="182" t="s">
        <v>637</v>
      </c>
      <c r="F51" s="57" t="s">
        <v>636</v>
      </c>
      <c r="G51" s="207">
        <v>139072.5</v>
      </c>
      <c r="H51" s="99" t="s">
        <v>26</v>
      </c>
      <c r="I51" s="170">
        <v>1</v>
      </c>
      <c r="J51" s="213">
        <f t="shared" si="1"/>
        <v>139072.5</v>
      </c>
      <c r="K51" s="52" t="s">
        <v>467</v>
      </c>
      <c r="L51" s="53" t="s">
        <v>50</v>
      </c>
      <c r="M51" s="53" t="s">
        <v>468</v>
      </c>
      <c r="N51" s="54" t="s">
        <v>28</v>
      </c>
      <c r="O51" s="55" t="s">
        <v>29</v>
      </c>
      <c r="P51" s="56" t="s">
        <v>30</v>
      </c>
    </row>
    <row r="52" spans="1:16" ht="25.5" customHeight="1" x14ac:dyDescent="0.25">
      <c r="A52" s="36" t="s">
        <v>504</v>
      </c>
      <c r="B52" s="48">
        <v>36</v>
      </c>
      <c r="C52" s="189" t="s">
        <v>628</v>
      </c>
      <c r="D52" s="53" t="s">
        <v>635</v>
      </c>
      <c r="E52" s="182" t="s">
        <v>232</v>
      </c>
      <c r="F52" s="57" t="s">
        <v>634</v>
      </c>
      <c r="G52" s="207">
        <v>79142.680000000008</v>
      </c>
      <c r="H52" s="99" t="s">
        <v>26</v>
      </c>
      <c r="I52" s="170">
        <v>1</v>
      </c>
      <c r="J52" s="213">
        <f t="shared" si="1"/>
        <v>79142.680000000008</v>
      </c>
      <c r="K52" s="52" t="s">
        <v>467</v>
      </c>
      <c r="L52" s="53" t="s">
        <v>50</v>
      </c>
      <c r="M52" s="53" t="s">
        <v>468</v>
      </c>
      <c r="N52" s="54" t="s">
        <v>28</v>
      </c>
      <c r="O52" s="55" t="s">
        <v>29</v>
      </c>
      <c r="P52" s="56" t="s">
        <v>30</v>
      </c>
    </row>
    <row r="53" spans="1:16" ht="38.25" customHeight="1" x14ac:dyDescent="0.25">
      <c r="A53" s="36" t="s">
        <v>504</v>
      </c>
      <c r="B53" s="48">
        <v>37</v>
      </c>
      <c r="C53" s="189" t="s">
        <v>628</v>
      </c>
      <c r="D53" s="53" t="s">
        <v>633</v>
      </c>
      <c r="E53" s="182" t="s">
        <v>632</v>
      </c>
      <c r="F53" s="57" t="s">
        <v>631</v>
      </c>
      <c r="G53" s="207">
        <v>154233.75</v>
      </c>
      <c r="H53" s="99" t="s">
        <v>26</v>
      </c>
      <c r="I53" s="170">
        <v>1</v>
      </c>
      <c r="J53" s="213">
        <f t="shared" si="1"/>
        <v>154233.75</v>
      </c>
      <c r="K53" s="52" t="s">
        <v>467</v>
      </c>
      <c r="L53" s="53" t="s">
        <v>50</v>
      </c>
      <c r="M53" s="53" t="s">
        <v>468</v>
      </c>
      <c r="N53" s="54" t="s">
        <v>28</v>
      </c>
      <c r="O53" s="55" t="s">
        <v>29</v>
      </c>
      <c r="P53" s="56" t="s">
        <v>30</v>
      </c>
    </row>
    <row r="54" spans="1:16" ht="38.25" customHeight="1" x14ac:dyDescent="0.25">
      <c r="A54" s="36" t="s">
        <v>504</v>
      </c>
      <c r="B54" s="48">
        <v>38</v>
      </c>
      <c r="C54" s="189" t="s">
        <v>628</v>
      </c>
      <c r="D54" s="53" t="s">
        <v>630</v>
      </c>
      <c r="E54" s="182" t="s">
        <v>626</v>
      </c>
      <c r="F54" s="57" t="s">
        <v>592</v>
      </c>
      <c r="G54" s="207">
        <v>54899.05</v>
      </c>
      <c r="H54" s="99" t="s">
        <v>26</v>
      </c>
      <c r="I54" s="170">
        <v>1</v>
      </c>
      <c r="J54" s="213">
        <f t="shared" si="1"/>
        <v>54899.05</v>
      </c>
      <c r="K54" s="52" t="s">
        <v>467</v>
      </c>
      <c r="L54" s="53" t="s">
        <v>50</v>
      </c>
      <c r="M54" s="53" t="s">
        <v>468</v>
      </c>
      <c r="N54" s="54" t="s">
        <v>28</v>
      </c>
      <c r="O54" s="55" t="s">
        <v>29</v>
      </c>
      <c r="P54" s="56" t="s">
        <v>30</v>
      </c>
    </row>
    <row r="55" spans="1:16" ht="38.25" customHeight="1" x14ac:dyDescent="0.25">
      <c r="A55" s="36" t="s">
        <v>504</v>
      </c>
      <c r="B55" s="48">
        <v>39</v>
      </c>
      <c r="C55" s="189" t="s">
        <v>628</v>
      </c>
      <c r="D55" s="53" t="s">
        <v>629</v>
      </c>
      <c r="E55" s="182" t="s">
        <v>626</v>
      </c>
      <c r="F55" s="57" t="s">
        <v>592</v>
      </c>
      <c r="G55" s="207">
        <v>74644.42</v>
      </c>
      <c r="H55" s="99" t="s">
        <v>26</v>
      </c>
      <c r="I55" s="170">
        <v>1</v>
      </c>
      <c r="J55" s="213">
        <f t="shared" si="1"/>
        <v>74644.42</v>
      </c>
      <c r="K55" s="52" t="s">
        <v>467</v>
      </c>
      <c r="L55" s="53" t="s">
        <v>50</v>
      </c>
      <c r="M55" s="53" t="s">
        <v>468</v>
      </c>
      <c r="N55" s="54" t="s">
        <v>28</v>
      </c>
      <c r="O55" s="55" t="s">
        <v>29</v>
      </c>
      <c r="P55" s="56" t="s">
        <v>30</v>
      </c>
    </row>
    <row r="56" spans="1:16" ht="38.25" customHeight="1" x14ac:dyDescent="0.25">
      <c r="A56" s="36" t="s">
        <v>504</v>
      </c>
      <c r="B56" s="48">
        <v>40</v>
      </c>
      <c r="C56" s="189" t="s">
        <v>628</v>
      </c>
      <c r="D56" s="53" t="s">
        <v>627</v>
      </c>
      <c r="E56" s="182" t="s">
        <v>626</v>
      </c>
      <c r="F56" s="57" t="s">
        <v>592</v>
      </c>
      <c r="G56" s="207">
        <v>72848.2</v>
      </c>
      <c r="H56" s="99" t="s">
        <v>26</v>
      </c>
      <c r="I56" s="170">
        <v>1</v>
      </c>
      <c r="J56" s="213">
        <f t="shared" si="1"/>
        <v>72848.2</v>
      </c>
      <c r="K56" s="52" t="s">
        <v>467</v>
      </c>
      <c r="L56" s="53" t="s">
        <v>50</v>
      </c>
      <c r="M56" s="53" t="s">
        <v>468</v>
      </c>
      <c r="N56" s="54" t="s">
        <v>28</v>
      </c>
      <c r="O56" s="55" t="s">
        <v>29</v>
      </c>
      <c r="P56" s="56" t="s">
        <v>30</v>
      </c>
    </row>
    <row r="57" spans="1:16" ht="38.25" customHeight="1" x14ac:dyDescent="0.25">
      <c r="A57" s="36" t="s">
        <v>504</v>
      </c>
      <c r="B57" s="48">
        <v>41</v>
      </c>
      <c r="C57" s="189" t="s">
        <v>23</v>
      </c>
      <c r="D57" s="53" t="s">
        <v>625</v>
      </c>
      <c r="E57" s="182" t="s">
        <v>624</v>
      </c>
      <c r="F57" s="57" t="s">
        <v>623</v>
      </c>
      <c r="G57" s="207">
        <v>95687.92</v>
      </c>
      <c r="H57" s="99" t="s">
        <v>26</v>
      </c>
      <c r="I57" s="170">
        <v>1</v>
      </c>
      <c r="J57" s="213">
        <f t="shared" si="1"/>
        <v>95687.92</v>
      </c>
      <c r="K57" s="52" t="s">
        <v>467</v>
      </c>
      <c r="L57" s="53" t="s">
        <v>50</v>
      </c>
      <c r="M57" s="53" t="s">
        <v>468</v>
      </c>
      <c r="N57" s="54" t="s">
        <v>28</v>
      </c>
      <c r="O57" s="55" t="s">
        <v>29</v>
      </c>
      <c r="P57" s="56" t="s">
        <v>30</v>
      </c>
    </row>
    <row r="58" spans="1:16" ht="25.5" customHeight="1" x14ac:dyDescent="0.25">
      <c r="A58" s="36" t="s">
        <v>504</v>
      </c>
      <c r="B58" s="48">
        <v>42</v>
      </c>
      <c r="C58" s="189" t="s">
        <v>23</v>
      </c>
      <c r="D58" s="53" t="s">
        <v>622</v>
      </c>
      <c r="E58" s="182" t="s">
        <v>621</v>
      </c>
      <c r="F58" s="57" t="s">
        <v>620</v>
      </c>
      <c r="G58" s="207">
        <v>140578.23999999999</v>
      </c>
      <c r="H58" s="99" t="s">
        <v>26</v>
      </c>
      <c r="I58" s="170">
        <v>1</v>
      </c>
      <c r="J58" s="213">
        <f t="shared" si="1"/>
        <v>140578.23999999999</v>
      </c>
      <c r="K58" s="52" t="s">
        <v>619</v>
      </c>
      <c r="L58" s="53"/>
      <c r="M58" s="53" t="s">
        <v>618</v>
      </c>
      <c r="N58" s="54" t="s">
        <v>28</v>
      </c>
      <c r="O58" s="55" t="s">
        <v>29</v>
      </c>
      <c r="P58" s="56" t="s">
        <v>30</v>
      </c>
    </row>
    <row r="59" spans="1:16" ht="25.5" customHeight="1" x14ac:dyDescent="0.25">
      <c r="A59" s="36" t="s">
        <v>504</v>
      </c>
      <c r="B59" s="48">
        <v>43</v>
      </c>
      <c r="C59" s="189" t="s">
        <v>23</v>
      </c>
      <c r="D59" s="53" t="s">
        <v>617</v>
      </c>
      <c r="E59" s="182" t="s">
        <v>613</v>
      </c>
      <c r="F59" s="57" t="s">
        <v>592</v>
      </c>
      <c r="G59" s="207">
        <v>270432</v>
      </c>
      <c r="H59" s="99" t="s">
        <v>26</v>
      </c>
      <c r="I59" s="170">
        <v>1</v>
      </c>
      <c r="J59" s="213">
        <f t="shared" si="1"/>
        <v>270432</v>
      </c>
      <c r="K59" s="52" t="s">
        <v>616</v>
      </c>
      <c r="L59" s="53" t="s">
        <v>50</v>
      </c>
      <c r="M59" s="53" t="s">
        <v>468</v>
      </c>
      <c r="N59" s="54" t="s">
        <v>28</v>
      </c>
      <c r="O59" s="55" t="s">
        <v>29</v>
      </c>
      <c r="P59" s="56" t="s">
        <v>30</v>
      </c>
    </row>
    <row r="60" spans="1:16" ht="25.5" customHeight="1" x14ac:dyDescent="0.25">
      <c r="A60" s="36" t="s">
        <v>504</v>
      </c>
      <c r="B60" s="48">
        <v>44</v>
      </c>
      <c r="C60" s="189" t="s">
        <v>23</v>
      </c>
      <c r="D60" s="53" t="s">
        <v>615</v>
      </c>
      <c r="E60" s="182" t="s">
        <v>613</v>
      </c>
      <c r="F60" s="57" t="s">
        <v>592</v>
      </c>
      <c r="G60" s="207">
        <v>261356.25</v>
      </c>
      <c r="H60" s="99" t="s">
        <v>26</v>
      </c>
      <c r="I60" s="170">
        <v>1</v>
      </c>
      <c r="J60" s="213">
        <f t="shared" si="1"/>
        <v>261356.25</v>
      </c>
      <c r="K60" s="52" t="s">
        <v>467</v>
      </c>
      <c r="L60" s="53" t="s">
        <v>50</v>
      </c>
      <c r="M60" s="53" t="s">
        <v>468</v>
      </c>
      <c r="N60" s="54" t="s">
        <v>28</v>
      </c>
      <c r="O60" s="55" t="s">
        <v>29</v>
      </c>
      <c r="P60" s="56" t="s">
        <v>30</v>
      </c>
    </row>
    <row r="61" spans="1:16" ht="25.5" customHeight="1" x14ac:dyDescent="0.25">
      <c r="A61" s="36" t="s">
        <v>504</v>
      </c>
      <c r="B61" s="48">
        <v>45</v>
      </c>
      <c r="C61" s="189" t="s">
        <v>23</v>
      </c>
      <c r="D61" s="53" t="s">
        <v>614</v>
      </c>
      <c r="E61" s="182" t="s">
        <v>613</v>
      </c>
      <c r="F61" s="57" t="s">
        <v>612</v>
      </c>
      <c r="G61" s="207">
        <v>255964.93000000002</v>
      </c>
      <c r="H61" s="99" t="s">
        <v>26</v>
      </c>
      <c r="I61" s="170">
        <v>1</v>
      </c>
      <c r="J61" s="213">
        <f t="shared" si="1"/>
        <v>255964.93000000002</v>
      </c>
      <c r="K61" s="52" t="s">
        <v>467</v>
      </c>
      <c r="L61" s="53" t="s">
        <v>50</v>
      </c>
      <c r="M61" s="53" t="s">
        <v>468</v>
      </c>
      <c r="N61" s="54" t="s">
        <v>28</v>
      </c>
      <c r="O61" s="55" t="s">
        <v>29</v>
      </c>
      <c r="P61" s="56" t="s">
        <v>30</v>
      </c>
    </row>
    <row r="62" spans="1:16" ht="25.5" customHeight="1" x14ac:dyDescent="0.25">
      <c r="A62" s="36" t="s">
        <v>504</v>
      </c>
      <c r="B62" s="48">
        <v>46</v>
      </c>
      <c r="C62" s="189" t="s">
        <v>236</v>
      </c>
      <c r="D62" s="53" t="s">
        <v>611</v>
      </c>
      <c r="E62" s="182" t="s">
        <v>610</v>
      </c>
      <c r="F62" s="50" t="s">
        <v>609</v>
      </c>
      <c r="G62" s="207">
        <v>228872.78</v>
      </c>
      <c r="H62" s="99" t="s">
        <v>26</v>
      </c>
      <c r="I62" s="170">
        <v>1</v>
      </c>
      <c r="J62" s="213">
        <f t="shared" si="1"/>
        <v>228872.78</v>
      </c>
      <c r="K62" s="52" t="s">
        <v>234</v>
      </c>
      <c r="L62" s="53" t="s">
        <v>50</v>
      </c>
      <c r="M62" s="53" t="s">
        <v>27</v>
      </c>
      <c r="N62" s="54" t="s">
        <v>28</v>
      </c>
      <c r="O62" s="55" t="s">
        <v>29</v>
      </c>
      <c r="P62" s="56" t="s">
        <v>30</v>
      </c>
    </row>
    <row r="63" spans="1:16" ht="25.5" customHeight="1" x14ac:dyDescent="0.25">
      <c r="A63" s="36" t="s">
        <v>504</v>
      </c>
      <c r="B63" s="48">
        <v>47</v>
      </c>
      <c r="C63" s="189" t="s">
        <v>23</v>
      </c>
      <c r="D63" s="53" t="s">
        <v>608</v>
      </c>
      <c r="E63" s="182" t="s">
        <v>607</v>
      </c>
      <c r="F63" s="57" t="s">
        <v>606</v>
      </c>
      <c r="G63" s="207">
        <v>472179.76</v>
      </c>
      <c r="H63" s="99" t="s">
        <v>26</v>
      </c>
      <c r="I63" s="170">
        <v>1</v>
      </c>
      <c r="J63" s="213">
        <f t="shared" si="1"/>
        <v>472179.76</v>
      </c>
      <c r="K63" s="52" t="s">
        <v>467</v>
      </c>
      <c r="L63" s="53" t="s">
        <v>50</v>
      </c>
      <c r="M63" s="53" t="s">
        <v>468</v>
      </c>
      <c r="N63" s="54" t="s">
        <v>28</v>
      </c>
      <c r="O63" s="55" t="s">
        <v>29</v>
      </c>
      <c r="P63" s="56" t="s">
        <v>30</v>
      </c>
    </row>
    <row r="64" spans="1:16" ht="25.5" customHeight="1" x14ac:dyDescent="0.25">
      <c r="A64" s="36" t="s">
        <v>504</v>
      </c>
      <c r="B64" s="48">
        <v>48</v>
      </c>
      <c r="C64" s="189" t="s">
        <v>23</v>
      </c>
      <c r="D64" s="53" t="s">
        <v>605</v>
      </c>
      <c r="E64" s="182" t="s">
        <v>604</v>
      </c>
      <c r="F64" s="57" t="s">
        <v>603</v>
      </c>
      <c r="G64" s="207">
        <v>259574.02000000002</v>
      </c>
      <c r="H64" s="99" t="s">
        <v>26</v>
      </c>
      <c r="I64" s="170">
        <v>1</v>
      </c>
      <c r="J64" s="213">
        <f t="shared" si="1"/>
        <v>259574.02000000002</v>
      </c>
      <c r="K64" s="52" t="s">
        <v>467</v>
      </c>
      <c r="L64" s="53" t="s">
        <v>50</v>
      </c>
      <c r="M64" s="53" t="s">
        <v>468</v>
      </c>
      <c r="N64" s="54" t="s">
        <v>28</v>
      </c>
      <c r="O64" s="55" t="s">
        <v>29</v>
      </c>
      <c r="P64" s="56" t="s">
        <v>30</v>
      </c>
    </row>
    <row r="65" spans="1:16" ht="25.5" customHeight="1" x14ac:dyDescent="0.25">
      <c r="A65" s="36" t="s">
        <v>504</v>
      </c>
      <c r="B65" s="48">
        <v>49</v>
      </c>
      <c r="C65" s="189" t="s">
        <v>23</v>
      </c>
      <c r="D65" s="53" t="s">
        <v>602</v>
      </c>
      <c r="E65" s="182" t="s">
        <v>601</v>
      </c>
      <c r="F65" s="57" t="s">
        <v>600</v>
      </c>
      <c r="G65" s="207">
        <v>235748.44</v>
      </c>
      <c r="H65" s="99" t="s">
        <v>26</v>
      </c>
      <c r="I65" s="170">
        <v>1</v>
      </c>
      <c r="J65" s="213">
        <f t="shared" si="1"/>
        <v>235748.44</v>
      </c>
      <c r="K65" s="52" t="s">
        <v>467</v>
      </c>
      <c r="L65" s="53" t="s">
        <v>50</v>
      </c>
      <c r="M65" s="53" t="s">
        <v>468</v>
      </c>
      <c r="N65" s="54" t="s">
        <v>28</v>
      </c>
      <c r="O65" s="55" t="s">
        <v>29</v>
      </c>
      <c r="P65" s="56" t="s">
        <v>30</v>
      </c>
    </row>
    <row r="66" spans="1:16" ht="25.5" customHeight="1" x14ac:dyDescent="0.25">
      <c r="A66" s="36" t="s">
        <v>504</v>
      </c>
      <c r="B66" s="48">
        <v>50</v>
      </c>
      <c r="C66" s="189" t="s">
        <v>236</v>
      </c>
      <c r="D66" s="53" t="s">
        <v>599</v>
      </c>
      <c r="E66" s="182" t="s">
        <v>246</v>
      </c>
      <c r="F66" s="50" t="s">
        <v>598</v>
      </c>
      <c r="G66" s="207">
        <v>194536.06999999995</v>
      </c>
      <c r="H66" s="99" t="s">
        <v>26</v>
      </c>
      <c r="I66" s="170">
        <v>1</v>
      </c>
      <c r="J66" s="213">
        <f t="shared" si="1"/>
        <v>194536.06999999995</v>
      </c>
      <c r="K66" s="52" t="s">
        <v>234</v>
      </c>
      <c r="L66" s="53" t="s">
        <v>50</v>
      </c>
      <c r="M66" s="53" t="s">
        <v>27</v>
      </c>
      <c r="N66" s="54" t="s">
        <v>28</v>
      </c>
      <c r="O66" s="55" t="s">
        <v>29</v>
      </c>
      <c r="P66" s="56" t="s">
        <v>30</v>
      </c>
    </row>
    <row r="67" spans="1:16" ht="25.5" customHeight="1" x14ac:dyDescent="0.25">
      <c r="A67" s="36" t="s">
        <v>504</v>
      </c>
      <c r="B67" s="48">
        <v>51</v>
      </c>
      <c r="C67" s="189" t="s">
        <v>23</v>
      </c>
      <c r="D67" s="53" t="s">
        <v>597</v>
      </c>
      <c r="E67" s="182" t="s">
        <v>596</v>
      </c>
      <c r="F67" s="57" t="s">
        <v>595</v>
      </c>
      <c r="G67" s="207">
        <v>350891</v>
      </c>
      <c r="H67" s="99" t="s">
        <v>26</v>
      </c>
      <c r="I67" s="170">
        <v>1</v>
      </c>
      <c r="J67" s="213">
        <f t="shared" si="1"/>
        <v>350891</v>
      </c>
      <c r="K67" s="52" t="s">
        <v>467</v>
      </c>
      <c r="L67" s="53" t="s">
        <v>50</v>
      </c>
      <c r="M67" s="53" t="s">
        <v>468</v>
      </c>
      <c r="N67" s="54" t="s">
        <v>28</v>
      </c>
      <c r="O67" s="55" t="s">
        <v>29</v>
      </c>
      <c r="P67" s="56" t="s">
        <v>30</v>
      </c>
    </row>
    <row r="68" spans="1:16" ht="25.5" customHeight="1" x14ac:dyDescent="0.25">
      <c r="A68" s="36" t="s">
        <v>504</v>
      </c>
      <c r="B68" s="48">
        <v>52</v>
      </c>
      <c r="C68" s="189" t="s">
        <v>23</v>
      </c>
      <c r="D68" s="53" t="s">
        <v>594</v>
      </c>
      <c r="E68" s="182" t="s">
        <v>593</v>
      </c>
      <c r="F68" s="57" t="s">
        <v>592</v>
      </c>
      <c r="G68" s="207">
        <v>253927.5</v>
      </c>
      <c r="H68" s="99" t="s">
        <v>26</v>
      </c>
      <c r="I68" s="170">
        <v>1</v>
      </c>
      <c r="J68" s="213">
        <f t="shared" si="1"/>
        <v>253927.5</v>
      </c>
      <c r="K68" s="52" t="s">
        <v>467</v>
      </c>
      <c r="L68" s="53" t="s">
        <v>50</v>
      </c>
      <c r="M68" s="53" t="s">
        <v>468</v>
      </c>
      <c r="N68" s="54" t="s">
        <v>28</v>
      </c>
      <c r="O68" s="55" t="s">
        <v>29</v>
      </c>
      <c r="P68" s="56" t="s">
        <v>30</v>
      </c>
    </row>
    <row r="69" spans="1:16" ht="25.5" customHeight="1" x14ac:dyDescent="0.25">
      <c r="A69" s="36" t="s">
        <v>504</v>
      </c>
      <c r="B69" s="48">
        <v>53</v>
      </c>
      <c r="C69" s="189" t="s">
        <v>184</v>
      </c>
      <c r="D69" s="49" t="s">
        <v>591</v>
      </c>
      <c r="E69" s="181" t="s">
        <v>590</v>
      </c>
      <c r="F69" s="50" t="s">
        <v>118</v>
      </c>
      <c r="G69" s="207">
        <v>13504.229999999998</v>
      </c>
      <c r="H69" s="99" t="s">
        <v>26</v>
      </c>
      <c r="I69" s="169">
        <v>1</v>
      </c>
      <c r="J69" s="213">
        <f t="shared" si="1"/>
        <v>13504.229999999998</v>
      </c>
      <c r="K69" s="52" t="s">
        <v>129</v>
      </c>
      <c r="L69" s="53" t="s">
        <v>62</v>
      </c>
      <c r="M69" s="53" t="s">
        <v>36</v>
      </c>
      <c r="N69" s="54" t="s">
        <v>28</v>
      </c>
      <c r="O69" s="55" t="s">
        <v>29</v>
      </c>
      <c r="P69" s="56" t="s">
        <v>30</v>
      </c>
    </row>
    <row r="70" spans="1:16" ht="25.5" customHeight="1" x14ac:dyDescent="0.25">
      <c r="A70" s="36" t="s">
        <v>504</v>
      </c>
      <c r="B70" s="48">
        <v>54</v>
      </c>
      <c r="C70" s="189" t="s">
        <v>23</v>
      </c>
      <c r="D70" s="53" t="s">
        <v>589</v>
      </c>
      <c r="E70" s="182" t="s">
        <v>588</v>
      </c>
      <c r="F70" s="57" t="s">
        <v>587</v>
      </c>
      <c r="G70" s="207">
        <v>95719.08</v>
      </c>
      <c r="H70" s="99" t="s">
        <v>26</v>
      </c>
      <c r="I70" s="170">
        <v>1</v>
      </c>
      <c r="J70" s="213">
        <f t="shared" si="1"/>
        <v>95719.08</v>
      </c>
      <c r="K70" s="52" t="s">
        <v>586</v>
      </c>
      <c r="L70" s="53"/>
      <c r="M70" s="53" t="s">
        <v>585</v>
      </c>
      <c r="N70" s="54" t="s">
        <v>28</v>
      </c>
      <c r="O70" s="55" t="s">
        <v>29</v>
      </c>
      <c r="P70" s="56" t="s">
        <v>30</v>
      </c>
    </row>
    <row r="71" spans="1:16" ht="25.5" customHeight="1" x14ac:dyDescent="0.25">
      <c r="A71" s="36" t="s">
        <v>504</v>
      </c>
      <c r="B71" s="48">
        <v>55</v>
      </c>
      <c r="C71" s="189" t="s">
        <v>23</v>
      </c>
      <c r="D71" s="53">
        <v>1987</v>
      </c>
      <c r="E71" s="182" t="s">
        <v>584</v>
      </c>
      <c r="F71" s="50">
        <v>37527</v>
      </c>
      <c r="G71" s="207">
        <v>13709.21</v>
      </c>
      <c r="H71" s="99" t="s">
        <v>26</v>
      </c>
      <c r="I71" s="170">
        <v>1</v>
      </c>
      <c r="J71" s="213">
        <f t="shared" si="1"/>
        <v>13709.21</v>
      </c>
      <c r="K71" s="61" t="s">
        <v>583</v>
      </c>
      <c r="L71" s="61" t="s">
        <v>62</v>
      </c>
      <c r="M71" s="61" t="s">
        <v>27</v>
      </c>
      <c r="N71" s="61" t="s">
        <v>28</v>
      </c>
      <c r="O71" s="55" t="s">
        <v>29</v>
      </c>
      <c r="P71" s="56" t="s">
        <v>30</v>
      </c>
    </row>
    <row r="72" spans="1:16" ht="25.5" customHeight="1" x14ac:dyDescent="0.25">
      <c r="A72" s="36" t="s">
        <v>504</v>
      </c>
      <c r="B72" s="48">
        <v>56</v>
      </c>
      <c r="C72" s="189" t="s">
        <v>35</v>
      </c>
      <c r="D72" s="49" t="s">
        <v>582</v>
      </c>
      <c r="E72" s="181" t="s">
        <v>581</v>
      </c>
      <c r="F72" s="50">
        <v>42490</v>
      </c>
      <c r="G72" s="207">
        <v>671222.04999999993</v>
      </c>
      <c r="H72" s="99" t="s">
        <v>104</v>
      </c>
      <c r="I72" s="169">
        <v>1</v>
      </c>
      <c r="J72" s="213">
        <f t="shared" si="1"/>
        <v>671222.04999999993</v>
      </c>
      <c r="K72" s="52" t="s">
        <v>188</v>
      </c>
      <c r="L72" s="53" t="s">
        <v>50</v>
      </c>
      <c r="M72" s="53" t="s">
        <v>36</v>
      </c>
      <c r="N72" s="54" t="s">
        <v>28</v>
      </c>
      <c r="O72" s="55" t="s">
        <v>29</v>
      </c>
      <c r="P72" s="56" t="s">
        <v>30</v>
      </c>
    </row>
    <row r="73" spans="1:16" ht="25.5" customHeight="1" x14ac:dyDescent="0.25">
      <c r="A73" s="36" t="s">
        <v>504</v>
      </c>
      <c r="B73" s="48">
        <v>57</v>
      </c>
      <c r="C73" s="189" t="s">
        <v>184</v>
      </c>
      <c r="D73" s="49" t="s">
        <v>580</v>
      </c>
      <c r="E73" s="181" t="s">
        <v>579</v>
      </c>
      <c r="F73" s="50" t="s">
        <v>91</v>
      </c>
      <c r="G73" s="207">
        <v>69168.009999999995</v>
      </c>
      <c r="H73" s="99" t="s">
        <v>43</v>
      </c>
      <c r="I73" s="169">
        <v>1</v>
      </c>
      <c r="J73" s="213">
        <f t="shared" si="1"/>
        <v>69168.009999999995</v>
      </c>
      <c r="K73" s="52" t="s">
        <v>49</v>
      </c>
      <c r="L73" s="53" t="s">
        <v>50</v>
      </c>
      <c r="M73" s="53" t="s">
        <v>36</v>
      </c>
      <c r="N73" s="54" t="s">
        <v>28</v>
      </c>
      <c r="O73" s="55" t="s">
        <v>29</v>
      </c>
      <c r="P73" s="56" t="s">
        <v>30</v>
      </c>
    </row>
    <row r="74" spans="1:16" ht="25.5" customHeight="1" x14ac:dyDescent="0.25">
      <c r="A74" s="36" t="s">
        <v>504</v>
      </c>
      <c r="B74" s="48">
        <v>58</v>
      </c>
      <c r="C74" s="189" t="s">
        <v>478</v>
      </c>
      <c r="D74" s="59" t="s">
        <v>578</v>
      </c>
      <c r="E74" s="184" t="s">
        <v>577</v>
      </c>
      <c r="F74" s="59">
        <v>41394</v>
      </c>
      <c r="G74" s="207">
        <v>852928.5</v>
      </c>
      <c r="H74" s="99" t="s">
        <v>26</v>
      </c>
      <c r="I74" s="171">
        <v>1</v>
      </c>
      <c r="J74" s="213">
        <f t="shared" si="1"/>
        <v>852928.5</v>
      </c>
      <c r="K74" s="52" t="s">
        <v>79</v>
      </c>
      <c r="L74" s="52" t="s">
        <v>543</v>
      </c>
      <c r="M74" s="53" t="s">
        <v>27</v>
      </c>
      <c r="N74" s="54" t="s">
        <v>28</v>
      </c>
      <c r="O74" s="55" t="s">
        <v>29</v>
      </c>
      <c r="P74" s="56" t="s">
        <v>30</v>
      </c>
    </row>
    <row r="75" spans="1:16" ht="25.5" customHeight="1" x14ac:dyDescent="0.25">
      <c r="A75" s="36" t="s">
        <v>504</v>
      </c>
      <c r="B75" s="48">
        <v>59</v>
      </c>
      <c r="C75" s="189" t="s">
        <v>574</v>
      </c>
      <c r="D75" s="53" t="s">
        <v>576</v>
      </c>
      <c r="E75" s="182" t="s">
        <v>571</v>
      </c>
      <c r="F75" s="50">
        <v>38352</v>
      </c>
      <c r="G75" s="207">
        <v>650890.32000000007</v>
      </c>
      <c r="H75" s="99" t="s">
        <v>26</v>
      </c>
      <c r="I75" s="170">
        <v>1</v>
      </c>
      <c r="J75" s="213">
        <f t="shared" si="1"/>
        <v>650890.32000000007</v>
      </c>
      <c r="K75" s="61"/>
      <c r="L75" s="61"/>
      <c r="M75" s="61" t="s">
        <v>27</v>
      </c>
      <c r="N75" s="61" t="s">
        <v>28</v>
      </c>
      <c r="O75" s="55" t="s">
        <v>29</v>
      </c>
      <c r="P75" s="56" t="s">
        <v>30</v>
      </c>
    </row>
    <row r="76" spans="1:16" ht="25.5" customHeight="1" x14ac:dyDescent="0.25">
      <c r="A76" s="36" t="s">
        <v>504</v>
      </c>
      <c r="B76" s="48">
        <v>60</v>
      </c>
      <c r="C76" s="189" t="s">
        <v>94</v>
      </c>
      <c r="D76" s="53" t="s">
        <v>575</v>
      </c>
      <c r="E76" s="182" t="s">
        <v>571</v>
      </c>
      <c r="F76" s="50" t="s">
        <v>97</v>
      </c>
      <c r="G76" s="207">
        <v>519296.07999999996</v>
      </c>
      <c r="H76" s="99" t="s">
        <v>26</v>
      </c>
      <c r="I76" s="170">
        <v>1</v>
      </c>
      <c r="J76" s="213">
        <f t="shared" si="1"/>
        <v>519296.07999999996</v>
      </c>
      <c r="K76" s="52" t="s">
        <v>61</v>
      </c>
      <c r="L76" s="53" t="s">
        <v>62</v>
      </c>
      <c r="M76" s="53" t="s">
        <v>27</v>
      </c>
      <c r="N76" s="54" t="s">
        <v>28</v>
      </c>
      <c r="O76" s="55" t="s">
        <v>29</v>
      </c>
      <c r="P76" s="56" t="s">
        <v>30</v>
      </c>
    </row>
    <row r="77" spans="1:16" ht="25.5" customHeight="1" x14ac:dyDescent="0.25">
      <c r="A77" s="36" t="s">
        <v>504</v>
      </c>
      <c r="B77" s="48">
        <v>61</v>
      </c>
      <c r="C77" s="189" t="s">
        <v>574</v>
      </c>
      <c r="D77" s="53" t="s">
        <v>573</v>
      </c>
      <c r="E77" s="182" t="s">
        <v>571</v>
      </c>
      <c r="F77" s="50">
        <v>38352</v>
      </c>
      <c r="G77" s="207">
        <v>416230.11</v>
      </c>
      <c r="H77" s="99" t="s">
        <v>26</v>
      </c>
      <c r="I77" s="170">
        <v>1</v>
      </c>
      <c r="J77" s="213">
        <f t="shared" si="1"/>
        <v>416230.11</v>
      </c>
      <c r="K77" s="61"/>
      <c r="L77" s="61"/>
      <c r="M77" s="61" t="s">
        <v>27</v>
      </c>
      <c r="N77" s="61" t="s">
        <v>28</v>
      </c>
      <c r="O77" s="55" t="s">
        <v>29</v>
      </c>
      <c r="P77" s="56" t="s">
        <v>30</v>
      </c>
    </row>
    <row r="78" spans="1:16" ht="25.5" customHeight="1" x14ac:dyDescent="0.25">
      <c r="A78" s="36" t="s">
        <v>572</v>
      </c>
      <c r="B78" s="48">
        <v>62</v>
      </c>
      <c r="C78" s="189" t="s">
        <v>214</v>
      </c>
      <c r="D78" s="53">
        <v>47030</v>
      </c>
      <c r="E78" s="182" t="s">
        <v>571</v>
      </c>
      <c r="F78" s="50" t="s">
        <v>118</v>
      </c>
      <c r="G78" s="207">
        <v>511333.94</v>
      </c>
      <c r="H78" s="99" t="s">
        <v>43</v>
      </c>
      <c r="I78" s="170">
        <v>1</v>
      </c>
      <c r="J78" s="213">
        <f t="shared" si="1"/>
        <v>511333.94</v>
      </c>
      <c r="K78" s="52" t="s">
        <v>292</v>
      </c>
      <c r="L78" s="53" t="s">
        <v>45</v>
      </c>
      <c r="M78" s="53" t="s">
        <v>36</v>
      </c>
      <c r="N78" s="54" t="s">
        <v>28</v>
      </c>
      <c r="O78" s="55" t="s">
        <v>29</v>
      </c>
      <c r="P78" s="56" t="s">
        <v>30</v>
      </c>
    </row>
    <row r="79" spans="1:16" ht="25.5" customHeight="1" x14ac:dyDescent="0.25">
      <c r="A79" s="36" t="s">
        <v>504</v>
      </c>
      <c r="B79" s="48">
        <v>63</v>
      </c>
      <c r="C79" s="189" t="s">
        <v>23</v>
      </c>
      <c r="D79" s="53" t="s">
        <v>570</v>
      </c>
      <c r="E79" s="182" t="s">
        <v>569</v>
      </c>
      <c r="F79" s="50">
        <v>43191</v>
      </c>
      <c r="G79" s="207">
        <f>104100/1.2</f>
        <v>86750</v>
      </c>
      <c r="H79" s="99" t="s">
        <v>26</v>
      </c>
      <c r="I79" s="170">
        <v>1</v>
      </c>
      <c r="J79" s="213">
        <f t="shared" si="1"/>
        <v>86750</v>
      </c>
      <c r="K79" s="61" t="s">
        <v>39</v>
      </c>
      <c r="L79" s="120"/>
      <c r="M79" s="61" t="s">
        <v>27</v>
      </c>
      <c r="N79" s="61" t="s">
        <v>28</v>
      </c>
      <c r="O79" s="55" t="s">
        <v>29</v>
      </c>
      <c r="P79" s="56" t="s">
        <v>30</v>
      </c>
    </row>
    <row r="80" spans="1:16" ht="25.5" customHeight="1" x14ac:dyDescent="0.25">
      <c r="A80" s="36" t="s">
        <v>504</v>
      </c>
      <c r="B80" s="48">
        <v>64</v>
      </c>
      <c r="C80" s="189" t="s">
        <v>285</v>
      </c>
      <c r="D80" s="49" t="s">
        <v>568</v>
      </c>
      <c r="E80" s="181" t="s">
        <v>567</v>
      </c>
      <c r="F80" s="50" t="s">
        <v>566</v>
      </c>
      <c r="G80" s="207">
        <v>629806.06000000006</v>
      </c>
      <c r="H80" s="99" t="s">
        <v>43</v>
      </c>
      <c r="I80" s="169">
        <v>1</v>
      </c>
      <c r="J80" s="213">
        <f t="shared" si="1"/>
        <v>629806.06000000006</v>
      </c>
      <c r="K80" s="52" t="s">
        <v>71</v>
      </c>
      <c r="L80" s="53" t="s">
        <v>72</v>
      </c>
      <c r="M80" s="53" t="s">
        <v>36</v>
      </c>
      <c r="N80" s="54" t="s">
        <v>28</v>
      </c>
      <c r="O80" s="55" t="s">
        <v>29</v>
      </c>
      <c r="P80" s="56" t="s">
        <v>30</v>
      </c>
    </row>
    <row r="81" spans="1:16" ht="25.5" customHeight="1" x14ac:dyDescent="0.25">
      <c r="A81" s="36" t="s">
        <v>504</v>
      </c>
      <c r="B81" s="48">
        <v>65</v>
      </c>
      <c r="C81" s="189" t="s">
        <v>23</v>
      </c>
      <c r="D81" s="53" t="s">
        <v>565</v>
      </c>
      <c r="E81" s="182" t="s">
        <v>564</v>
      </c>
      <c r="F81" s="57" t="s">
        <v>563</v>
      </c>
      <c r="G81" s="207">
        <f>31500/1.2</f>
        <v>26250</v>
      </c>
      <c r="H81" s="99" t="s">
        <v>26</v>
      </c>
      <c r="I81" s="170">
        <v>1</v>
      </c>
      <c r="J81" s="213">
        <f t="shared" ref="J81:J104" si="2">I81*G81</f>
        <v>26250</v>
      </c>
      <c r="K81" s="52" t="s">
        <v>562</v>
      </c>
      <c r="L81" s="53"/>
      <c r="M81" s="53" t="s">
        <v>561</v>
      </c>
      <c r="N81" s="54" t="s">
        <v>28</v>
      </c>
      <c r="O81" s="55" t="s">
        <v>29</v>
      </c>
      <c r="P81" s="56" t="s">
        <v>30</v>
      </c>
    </row>
    <row r="82" spans="1:16" ht="25.5" customHeight="1" x14ac:dyDescent="0.25">
      <c r="A82" s="36" t="s">
        <v>504</v>
      </c>
      <c r="B82" s="48">
        <v>66</v>
      </c>
      <c r="C82" s="189" t="s">
        <v>23</v>
      </c>
      <c r="D82" s="53" t="s">
        <v>560</v>
      </c>
      <c r="E82" s="182" t="s">
        <v>559</v>
      </c>
      <c r="F82" s="50">
        <v>43191</v>
      </c>
      <c r="G82" s="207">
        <v>67176.600000000006</v>
      </c>
      <c r="H82" s="99" t="s">
        <v>26</v>
      </c>
      <c r="I82" s="170">
        <v>1</v>
      </c>
      <c r="J82" s="213">
        <f t="shared" si="2"/>
        <v>67176.600000000006</v>
      </c>
      <c r="K82" s="61" t="s">
        <v>192</v>
      </c>
      <c r="L82" s="120"/>
      <c r="M82" s="61" t="s">
        <v>27</v>
      </c>
      <c r="N82" s="61" t="s">
        <v>28</v>
      </c>
      <c r="O82" s="55" t="s">
        <v>29</v>
      </c>
      <c r="P82" s="56" t="s">
        <v>30</v>
      </c>
    </row>
    <row r="83" spans="1:16" ht="25.5" customHeight="1" x14ac:dyDescent="0.25">
      <c r="A83" s="36" t="s">
        <v>504</v>
      </c>
      <c r="B83" s="48">
        <v>67</v>
      </c>
      <c r="C83" s="189" t="s">
        <v>23</v>
      </c>
      <c r="D83" s="53" t="s">
        <v>558</v>
      </c>
      <c r="E83" s="182" t="s">
        <v>557</v>
      </c>
      <c r="F83" s="50">
        <v>43191</v>
      </c>
      <c r="G83" s="207">
        <v>67176.600000000006</v>
      </c>
      <c r="H83" s="99" t="s">
        <v>26</v>
      </c>
      <c r="I83" s="170">
        <v>1</v>
      </c>
      <c r="J83" s="213">
        <f t="shared" si="2"/>
        <v>67176.600000000006</v>
      </c>
      <c r="K83" s="61" t="s">
        <v>39</v>
      </c>
      <c r="L83" s="120"/>
      <c r="M83" s="61" t="s">
        <v>27</v>
      </c>
      <c r="N83" s="61" t="s">
        <v>28</v>
      </c>
      <c r="O83" s="55" t="s">
        <v>29</v>
      </c>
      <c r="P83" s="56" t="s">
        <v>30</v>
      </c>
    </row>
    <row r="84" spans="1:16" ht="25.5" customHeight="1" x14ac:dyDescent="0.25">
      <c r="A84" s="36" t="s">
        <v>504</v>
      </c>
      <c r="B84" s="48">
        <v>68</v>
      </c>
      <c r="C84" s="189" t="s">
        <v>552</v>
      </c>
      <c r="D84" s="59" t="s">
        <v>556</v>
      </c>
      <c r="E84" s="184" t="s">
        <v>555</v>
      </c>
      <c r="F84" s="59" t="s">
        <v>554</v>
      </c>
      <c r="G84" s="207">
        <v>252760.09000000003</v>
      </c>
      <c r="H84" s="99" t="s">
        <v>26</v>
      </c>
      <c r="I84" s="171">
        <v>1</v>
      </c>
      <c r="J84" s="213">
        <f t="shared" si="2"/>
        <v>252760.09000000003</v>
      </c>
      <c r="K84" s="52" t="s">
        <v>553</v>
      </c>
      <c r="L84" s="53" t="s">
        <v>62</v>
      </c>
      <c r="M84" s="53" t="s">
        <v>27</v>
      </c>
      <c r="N84" s="54" t="s">
        <v>28</v>
      </c>
      <c r="O84" s="55" t="s">
        <v>29</v>
      </c>
      <c r="P84" s="56" t="s">
        <v>30</v>
      </c>
    </row>
    <row r="85" spans="1:16" ht="25.5" customHeight="1" x14ac:dyDescent="0.25">
      <c r="A85" s="36" t="s">
        <v>504</v>
      </c>
      <c r="B85" s="48">
        <v>69</v>
      </c>
      <c r="C85" s="189" t="s">
        <v>552</v>
      </c>
      <c r="D85" s="59" t="s">
        <v>551</v>
      </c>
      <c r="E85" s="184" t="s">
        <v>550</v>
      </c>
      <c r="F85" s="59" t="s">
        <v>549</v>
      </c>
      <c r="G85" s="207">
        <v>358269.12</v>
      </c>
      <c r="H85" s="99" t="s">
        <v>26</v>
      </c>
      <c r="I85" s="171">
        <v>1</v>
      </c>
      <c r="J85" s="213">
        <f t="shared" si="2"/>
        <v>358269.12</v>
      </c>
      <c r="K85" s="52" t="s">
        <v>548</v>
      </c>
      <c r="L85" s="52" t="s">
        <v>548</v>
      </c>
      <c r="M85" s="53" t="s">
        <v>36</v>
      </c>
      <c r="N85" s="54" t="s">
        <v>28</v>
      </c>
      <c r="O85" s="55" t="s">
        <v>29</v>
      </c>
      <c r="P85" s="56" t="s">
        <v>30</v>
      </c>
    </row>
    <row r="86" spans="1:16" ht="25.5" customHeight="1" x14ac:dyDescent="0.25">
      <c r="A86" s="36" t="s">
        <v>504</v>
      </c>
      <c r="B86" s="48">
        <v>70</v>
      </c>
      <c r="C86" s="189" t="s">
        <v>184</v>
      </c>
      <c r="D86" s="53" t="s">
        <v>547</v>
      </c>
      <c r="E86" s="182" t="s">
        <v>546</v>
      </c>
      <c r="F86" s="57" t="s">
        <v>277</v>
      </c>
      <c r="G86" s="207">
        <v>60729.369999999995</v>
      </c>
      <c r="H86" s="99" t="s">
        <v>43</v>
      </c>
      <c r="I86" s="170">
        <v>1</v>
      </c>
      <c r="J86" s="213">
        <f t="shared" si="2"/>
        <v>60729.369999999995</v>
      </c>
      <c r="K86" s="52" t="s">
        <v>356</v>
      </c>
      <c r="L86" s="53" t="s">
        <v>357</v>
      </c>
      <c r="M86" s="53" t="s">
        <v>36</v>
      </c>
      <c r="N86" s="54" t="s">
        <v>28</v>
      </c>
      <c r="O86" s="55" t="s">
        <v>29</v>
      </c>
      <c r="P86" s="56" t="s">
        <v>30</v>
      </c>
    </row>
    <row r="87" spans="1:16" ht="25.5" customHeight="1" x14ac:dyDescent="0.25">
      <c r="A87" s="36" t="s">
        <v>504</v>
      </c>
      <c r="B87" s="48">
        <v>71</v>
      </c>
      <c r="C87" s="189" t="s">
        <v>478</v>
      </c>
      <c r="D87" s="59" t="s">
        <v>545</v>
      </c>
      <c r="E87" s="184" t="s">
        <v>544</v>
      </c>
      <c r="F87" s="59">
        <v>41394</v>
      </c>
      <c r="G87" s="207">
        <v>1113681.75</v>
      </c>
      <c r="H87" s="99" t="s">
        <v>26</v>
      </c>
      <c r="I87" s="171">
        <v>1</v>
      </c>
      <c r="J87" s="213">
        <f t="shared" si="2"/>
        <v>1113681.75</v>
      </c>
      <c r="K87" s="52" t="s">
        <v>79</v>
      </c>
      <c r="L87" s="52" t="s">
        <v>543</v>
      </c>
      <c r="M87" s="53" t="s">
        <v>36</v>
      </c>
      <c r="N87" s="54" t="s">
        <v>28</v>
      </c>
      <c r="O87" s="55" t="s">
        <v>29</v>
      </c>
      <c r="P87" s="56" t="s">
        <v>30</v>
      </c>
    </row>
    <row r="88" spans="1:16" ht="25.5" customHeight="1" x14ac:dyDescent="0.25">
      <c r="A88" s="36" t="s">
        <v>504</v>
      </c>
      <c r="B88" s="48">
        <v>72</v>
      </c>
      <c r="C88" s="189" t="s">
        <v>23</v>
      </c>
      <c r="D88" s="53" t="s">
        <v>542</v>
      </c>
      <c r="E88" s="182" t="s">
        <v>541</v>
      </c>
      <c r="F88" s="57" t="s">
        <v>540</v>
      </c>
      <c r="G88" s="207">
        <v>26186.47</v>
      </c>
      <c r="H88" s="99" t="s">
        <v>26</v>
      </c>
      <c r="I88" s="170">
        <v>1</v>
      </c>
      <c r="J88" s="213">
        <f t="shared" si="2"/>
        <v>26186.47</v>
      </c>
      <c r="K88" s="52" t="s">
        <v>467</v>
      </c>
      <c r="L88" s="53" t="s">
        <v>50</v>
      </c>
      <c r="M88" s="53" t="s">
        <v>468</v>
      </c>
      <c r="N88" s="54" t="s">
        <v>28</v>
      </c>
      <c r="O88" s="55" t="s">
        <v>29</v>
      </c>
      <c r="P88" s="56" t="s">
        <v>30</v>
      </c>
    </row>
    <row r="89" spans="1:16" ht="25.5" customHeight="1" x14ac:dyDescent="0.25">
      <c r="A89" s="36" t="s">
        <v>504</v>
      </c>
      <c r="B89" s="48">
        <v>73</v>
      </c>
      <c r="C89" s="189" t="s">
        <v>23</v>
      </c>
      <c r="D89" s="53" t="s">
        <v>539</v>
      </c>
      <c r="E89" s="182" t="s">
        <v>538</v>
      </c>
      <c r="F89" s="57" t="s">
        <v>537</v>
      </c>
      <c r="G89" s="207">
        <v>186825.71000000002</v>
      </c>
      <c r="H89" s="99" t="s">
        <v>26</v>
      </c>
      <c r="I89" s="170">
        <v>1</v>
      </c>
      <c r="J89" s="213">
        <f t="shared" si="2"/>
        <v>186825.71000000002</v>
      </c>
      <c r="K89" s="52" t="s">
        <v>536</v>
      </c>
      <c r="L89" s="53" t="s">
        <v>50</v>
      </c>
      <c r="M89" s="53" t="s">
        <v>468</v>
      </c>
      <c r="N89" s="54" t="s">
        <v>28</v>
      </c>
      <c r="O89" s="55" t="s">
        <v>29</v>
      </c>
      <c r="P89" s="56" t="s">
        <v>30</v>
      </c>
    </row>
    <row r="90" spans="1:16" ht="25.5" customHeight="1" x14ac:dyDescent="0.25">
      <c r="A90" s="36" t="s">
        <v>504</v>
      </c>
      <c r="B90" s="48">
        <v>74</v>
      </c>
      <c r="C90" s="189" t="s">
        <v>236</v>
      </c>
      <c r="D90" s="53" t="s">
        <v>535</v>
      </c>
      <c r="E90" s="182" t="s">
        <v>534</v>
      </c>
      <c r="F90" s="50" t="s">
        <v>529</v>
      </c>
      <c r="G90" s="207">
        <v>76951.350000000006</v>
      </c>
      <c r="H90" s="99" t="s">
        <v>26</v>
      </c>
      <c r="I90" s="170">
        <v>1</v>
      </c>
      <c r="J90" s="213">
        <f t="shared" si="2"/>
        <v>76951.350000000006</v>
      </c>
      <c r="K90" s="52" t="s">
        <v>61</v>
      </c>
      <c r="L90" s="53" t="s">
        <v>93</v>
      </c>
      <c r="M90" s="53" t="s">
        <v>27</v>
      </c>
      <c r="N90" s="54" t="s">
        <v>533</v>
      </c>
      <c r="O90" s="55" t="s">
        <v>29</v>
      </c>
      <c r="P90" s="56" t="s">
        <v>30</v>
      </c>
    </row>
    <row r="91" spans="1:16" ht="25.5" customHeight="1" x14ac:dyDescent="0.25">
      <c r="A91" s="36" t="s">
        <v>504</v>
      </c>
      <c r="B91" s="48">
        <v>75</v>
      </c>
      <c r="C91" s="189" t="s">
        <v>236</v>
      </c>
      <c r="D91" s="53" t="s">
        <v>532</v>
      </c>
      <c r="E91" s="182" t="s">
        <v>531</v>
      </c>
      <c r="F91" s="50" t="s">
        <v>526</v>
      </c>
      <c r="G91" s="207">
        <v>73266.92</v>
      </c>
      <c r="H91" s="99" t="s">
        <v>26</v>
      </c>
      <c r="I91" s="170">
        <v>1</v>
      </c>
      <c r="J91" s="213">
        <f t="shared" si="2"/>
        <v>73266.92</v>
      </c>
      <c r="K91" s="52" t="s">
        <v>61</v>
      </c>
      <c r="L91" s="53" t="s">
        <v>93</v>
      </c>
      <c r="M91" s="53" t="s">
        <v>27</v>
      </c>
      <c r="N91" s="54" t="s">
        <v>335</v>
      </c>
      <c r="O91" s="55" t="s">
        <v>29</v>
      </c>
      <c r="P91" s="56" t="s">
        <v>30</v>
      </c>
    </row>
    <row r="92" spans="1:16" ht="25.5" customHeight="1" x14ac:dyDescent="0.25">
      <c r="A92" s="36" t="s">
        <v>504</v>
      </c>
      <c r="B92" s="48">
        <v>76</v>
      </c>
      <c r="C92" s="189" t="s">
        <v>23</v>
      </c>
      <c r="D92" s="53">
        <v>66364</v>
      </c>
      <c r="E92" s="182" t="s">
        <v>530</v>
      </c>
      <c r="F92" s="57" t="s">
        <v>529</v>
      </c>
      <c r="G92" s="207">
        <v>96189.19</v>
      </c>
      <c r="H92" s="99" t="s">
        <v>26</v>
      </c>
      <c r="I92" s="170">
        <v>1</v>
      </c>
      <c r="J92" s="213">
        <f t="shared" si="2"/>
        <v>96189.19</v>
      </c>
      <c r="K92" s="52" t="s">
        <v>525</v>
      </c>
      <c r="L92" s="53"/>
      <c r="M92" s="53" t="s">
        <v>468</v>
      </c>
      <c r="N92" s="54" t="s">
        <v>28</v>
      </c>
      <c r="O92" s="55" t="s">
        <v>29</v>
      </c>
      <c r="P92" s="56" t="s">
        <v>30</v>
      </c>
    </row>
    <row r="93" spans="1:16" ht="25.5" customHeight="1" x14ac:dyDescent="0.25">
      <c r="A93" s="36" t="s">
        <v>504</v>
      </c>
      <c r="B93" s="48">
        <v>77</v>
      </c>
      <c r="C93" s="189" t="s">
        <v>23</v>
      </c>
      <c r="D93" s="53" t="s">
        <v>528</v>
      </c>
      <c r="E93" s="182" t="s">
        <v>527</v>
      </c>
      <c r="F93" s="57" t="s">
        <v>526</v>
      </c>
      <c r="G93" s="207">
        <v>236010.15999999997</v>
      </c>
      <c r="H93" s="99" t="s">
        <v>26</v>
      </c>
      <c r="I93" s="170">
        <v>1</v>
      </c>
      <c r="J93" s="213">
        <f t="shared" si="2"/>
        <v>236010.15999999997</v>
      </c>
      <c r="K93" s="52" t="s">
        <v>525</v>
      </c>
      <c r="L93" s="53"/>
      <c r="M93" s="53" t="s">
        <v>468</v>
      </c>
      <c r="N93" s="54" t="s">
        <v>28</v>
      </c>
      <c r="O93" s="55" t="s">
        <v>29</v>
      </c>
      <c r="P93" s="56" t="s">
        <v>30</v>
      </c>
    </row>
    <row r="94" spans="1:16" ht="25.5" customHeight="1" x14ac:dyDescent="0.25">
      <c r="A94" s="36" t="s">
        <v>504</v>
      </c>
      <c r="B94" s="48">
        <v>78</v>
      </c>
      <c r="C94" s="189" t="s">
        <v>23</v>
      </c>
      <c r="D94" s="53" t="s">
        <v>524</v>
      </c>
      <c r="E94" s="182" t="s">
        <v>523</v>
      </c>
      <c r="F94" s="50">
        <v>35641</v>
      </c>
      <c r="G94" s="207">
        <v>70020</v>
      </c>
      <c r="H94" s="99" t="s">
        <v>26</v>
      </c>
      <c r="I94" s="170">
        <v>1</v>
      </c>
      <c r="J94" s="213">
        <f t="shared" si="2"/>
        <v>70020</v>
      </c>
      <c r="K94" s="61" t="s">
        <v>39</v>
      </c>
      <c r="L94" s="120"/>
      <c r="M94" s="61" t="s">
        <v>27</v>
      </c>
      <c r="N94" s="61" t="s">
        <v>28</v>
      </c>
      <c r="O94" s="55" t="s">
        <v>29</v>
      </c>
      <c r="P94" s="56" t="s">
        <v>30</v>
      </c>
    </row>
    <row r="95" spans="1:16" ht="25.5" customHeight="1" x14ac:dyDescent="0.25">
      <c r="A95" s="36" t="s">
        <v>504</v>
      </c>
      <c r="B95" s="48">
        <v>79</v>
      </c>
      <c r="C95" s="189" t="s">
        <v>23</v>
      </c>
      <c r="D95" s="53" t="s">
        <v>522</v>
      </c>
      <c r="E95" s="182" t="s">
        <v>521</v>
      </c>
      <c r="F95" s="50">
        <v>35641</v>
      </c>
      <c r="G95" s="207">
        <v>79980</v>
      </c>
      <c r="H95" s="99" t="s">
        <v>26</v>
      </c>
      <c r="I95" s="170">
        <v>1</v>
      </c>
      <c r="J95" s="213">
        <f t="shared" si="2"/>
        <v>79980</v>
      </c>
      <c r="K95" s="61" t="s">
        <v>39</v>
      </c>
      <c r="L95" s="120"/>
      <c r="M95" s="61" t="s">
        <v>27</v>
      </c>
      <c r="N95" s="61" t="s">
        <v>28</v>
      </c>
      <c r="O95" s="55" t="s">
        <v>29</v>
      </c>
      <c r="P95" s="56" t="s">
        <v>30</v>
      </c>
    </row>
    <row r="96" spans="1:16" ht="25.5" customHeight="1" x14ac:dyDescent="0.25">
      <c r="A96" s="36" t="s">
        <v>504</v>
      </c>
      <c r="B96" s="48">
        <v>80</v>
      </c>
      <c r="C96" s="189" t="s">
        <v>35</v>
      </c>
      <c r="D96" s="53" t="s">
        <v>520</v>
      </c>
      <c r="E96" s="182" t="s">
        <v>519</v>
      </c>
      <c r="F96" s="50" t="s">
        <v>221</v>
      </c>
      <c r="G96" s="207">
        <v>3384346.4499999997</v>
      </c>
      <c r="H96" s="99" t="s">
        <v>43</v>
      </c>
      <c r="I96" s="170">
        <v>1</v>
      </c>
      <c r="J96" s="213">
        <f t="shared" si="2"/>
        <v>3384346.4499999997</v>
      </c>
      <c r="K96" s="52" t="s">
        <v>71</v>
      </c>
      <c r="L96" s="53" t="s">
        <v>72</v>
      </c>
      <c r="M96" s="53" t="s">
        <v>36</v>
      </c>
      <c r="N96" s="54" t="s">
        <v>28</v>
      </c>
      <c r="O96" s="55" t="s">
        <v>29</v>
      </c>
      <c r="P96" s="56" t="s">
        <v>30</v>
      </c>
    </row>
    <row r="97" spans="1:16" ht="25.5" customHeight="1" x14ac:dyDescent="0.25">
      <c r="A97" s="36" t="s">
        <v>504</v>
      </c>
      <c r="B97" s="48">
        <v>81</v>
      </c>
      <c r="C97" s="189" t="s">
        <v>35</v>
      </c>
      <c r="D97" s="53" t="s">
        <v>518</v>
      </c>
      <c r="E97" s="182" t="s">
        <v>517</v>
      </c>
      <c r="F97" s="50" t="s">
        <v>118</v>
      </c>
      <c r="G97" s="207">
        <v>77768.09</v>
      </c>
      <c r="H97" s="99" t="s">
        <v>43</v>
      </c>
      <c r="I97" s="170">
        <v>1</v>
      </c>
      <c r="J97" s="213">
        <f t="shared" si="2"/>
        <v>77768.09</v>
      </c>
      <c r="K97" s="52" t="s">
        <v>78</v>
      </c>
      <c r="L97" s="53" t="s">
        <v>79</v>
      </c>
      <c r="M97" s="53" t="s">
        <v>36</v>
      </c>
      <c r="N97" s="54" t="s">
        <v>28</v>
      </c>
      <c r="O97" s="55" t="s">
        <v>29</v>
      </c>
      <c r="P97" s="56" t="s">
        <v>30</v>
      </c>
    </row>
    <row r="98" spans="1:16" ht="25.5" customHeight="1" x14ac:dyDescent="0.25">
      <c r="A98" s="36" t="s">
        <v>504</v>
      </c>
      <c r="B98" s="48">
        <v>82</v>
      </c>
      <c r="C98" s="189" t="s">
        <v>223</v>
      </c>
      <c r="D98" s="119" t="s">
        <v>516</v>
      </c>
      <c r="E98" s="192" t="s">
        <v>514</v>
      </c>
      <c r="F98" s="50" t="s">
        <v>91</v>
      </c>
      <c r="G98" s="207">
        <v>530400.01</v>
      </c>
      <c r="H98" s="99" t="s">
        <v>43</v>
      </c>
      <c r="I98" s="169">
        <v>1</v>
      </c>
      <c r="J98" s="213">
        <f t="shared" si="2"/>
        <v>530400.01</v>
      </c>
      <c r="K98" s="52" t="s">
        <v>129</v>
      </c>
      <c r="L98" s="53" t="s">
        <v>513</v>
      </c>
      <c r="M98" s="53" t="s">
        <v>36</v>
      </c>
      <c r="N98" s="54" t="s">
        <v>28</v>
      </c>
      <c r="O98" s="55" t="s">
        <v>29</v>
      </c>
      <c r="P98" s="56" t="s">
        <v>30</v>
      </c>
    </row>
    <row r="99" spans="1:16" ht="25.5" customHeight="1" x14ac:dyDescent="0.25">
      <c r="A99" s="36" t="s">
        <v>504</v>
      </c>
      <c r="B99" s="48">
        <v>83</v>
      </c>
      <c r="C99" s="189" t="s">
        <v>223</v>
      </c>
      <c r="D99" s="119" t="s">
        <v>515</v>
      </c>
      <c r="E99" s="192" t="s">
        <v>514</v>
      </c>
      <c r="F99" s="50" t="s">
        <v>91</v>
      </c>
      <c r="G99" s="207">
        <v>530400.01</v>
      </c>
      <c r="H99" s="99" t="s">
        <v>43</v>
      </c>
      <c r="I99" s="169">
        <v>1</v>
      </c>
      <c r="J99" s="213">
        <f t="shared" si="2"/>
        <v>530400.01</v>
      </c>
      <c r="K99" s="52" t="s">
        <v>129</v>
      </c>
      <c r="L99" s="53" t="s">
        <v>513</v>
      </c>
      <c r="M99" s="53" t="s">
        <v>36</v>
      </c>
      <c r="N99" s="54" t="s">
        <v>28</v>
      </c>
      <c r="O99" s="55" t="s">
        <v>29</v>
      </c>
      <c r="P99" s="56" t="s">
        <v>30</v>
      </c>
    </row>
    <row r="100" spans="1:16" ht="25.5" customHeight="1" x14ac:dyDescent="0.25">
      <c r="A100" s="36" t="s">
        <v>504</v>
      </c>
      <c r="B100" s="48">
        <v>84</v>
      </c>
      <c r="C100" s="189" t="s">
        <v>324</v>
      </c>
      <c r="D100" s="53" t="s">
        <v>512</v>
      </c>
      <c r="E100" s="182" t="s">
        <v>508</v>
      </c>
      <c r="F100" s="50" t="s">
        <v>507</v>
      </c>
      <c r="G100" s="207">
        <v>10146.68</v>
      </c>
      <c r="H100" s="99" t="s">
        <v>26</v>
      </c>
      <c r="I100" s="170">
        <v>1</v>
      </c>
      <c r="J100" s="213">
        <f t="shared" si="2"/>
        <v>10146.68</v>
      </c>
      <c r="K100" s="52" t="s">
        <v>61</v>
      </c>
      <c r="L100" s="53" t="s">
        <v>62</v>
      </c>
      <c r="M100" s="53" t="s">
        <v>27</v>
      </c>
      <c r="N100" s="54" t="s">
        <v>28</v>
      </c>
      <c r="O100" s="55" t="s">
        <v>29</v>
      </c>
      <c r="P100" s="56" t="s">
        <v>30</v>
      </c>
    </row>
    <row r="101" spans="1:16" ht="25.5" customHeight="1" x14ac:dyDescent="0.25">
      <c r="A101" s="36" t="s">
        <v>504</v>
      </c>
      <c r="B101" s="48">
        <v>85</v>
      </c>
      <c r="C101" s="189" t="s">
        <v>324</v>
      </c>
      <c r="D101" s="53" t="s">
        <v>511</v>
      </c>
      <c r="E101" s="182" t="s">
        <v>508</v>
      </c>
      <c r="F101" s="50" t="s">
        <v>507</v>
      </c>
      <c r="G101" s="207">
        <v>10146.68</v>
      </c>
      <c r="H101" s="99" t="s">
        <v>26</v>
      </c>
      <c r="I101" s="170">
        <v>1</v>
      </c>
      <c r="J101" s="213">
        <f t="shared" si="2"/>
        <v>10146.68</v>
      </c>
      <c r="K101" s="52" t="s">
        <v>61</v>
      </c>
      <c r="L101" s="53" t="s">
        <v>62</v>
      </c>
      <c r="M101" s="53" t="s">
        <v>27</v>
      </c>
      <c r="N101" s="54" t="s">
        <v>28</v>
      </c>
      <c r="O101" s="55" t="s">
        <v>29</v>
      </c>
      <c r="P101" s="56" t="s">
        <v>30</v>
      </c>
    </row>
    <row r="102" spans="1:16" ht="25.5" customHeight="1" x14ac:dyDescent="0.25">
      <c r="A102" s="36" t="s">
        <v>504</v>
      </c>
      <c r="B102" s="48">
        <v>86</v>
      </c>
      <c r="C102" s="189" t="s">
        <v>324</v>
      </c>
      <c r="D102" s="53" t="s">
        <v>510</v>
      </c>
      <c r="E102" s="182" t="s">
        <v>508</v>
      </c>
      <c r="F102" s="50" t="s">
        <v>507</v>
      </c>
      <c r="G102" s="207">
        <v>10146.66</v>
      </c>
      <c r="H102" s="99" t="s">
        <v>26</v>
      </c>
      <c r="I102" s="170">
        <v>1</v>
      </c>
      <c r="J102" s="213">
        <f t="shared" si="2"/>
        <v>10146.66</v>
      </c>
      <c r="K102" s="52" t="s">
        <v>61</v>
      </c>
      <c r="L102" s="53" t="s">
        <v>62</v>
      </c>
      <c r="M102" s="53" t="s">
        <v>27</v>
      </c>
      <c r="N102" s="54" t="s">
        <v>28</v>
      </c>
      <c r="O102" s="55" t="s">
        <v>29</v>
      </c>
      <c r="P102" s="56" t="s">
        <v>30</v>
      </c>
    </row>
    <row r="103" spans="1:16" ht="25.5" customHeight="1" x14ac:dyDescent="0.25">
      <c r="A103" s="36" t="s">
        <v>504</v>
      </c>
      <c r="B103" s="48">
        <v>87</v>
      </c>
      <c r="C103" s="189" t="s">
        <v>495</v>
      </c>
      <c r="D103" s="53" t="s">
        <v>509</v>
      </c>
      <c r="E103" s="182" t="s">
        <v>508</v>
      </c>
      <c r="F103" s="57" t="s">
        <v>507</v>
      </c>
      <c r="G103" s="207">
        <v>12683.350000000002</v>
      </c>
      <c r="H103" s="99" t="s">
        <v>26</v>
      </c>
      <c r="I103" s="170">
        <v>1</v>
      </c>
      <c r="J103" s="213">
        <f t="shared" si="2"/>
        <v>12683.350000000002</v>
      </c>
      <c r="K103" s="52" t="s">
        <v>506</v>
      </c>
      <c r="L103" s="53"/>
      <c r="M103" s="53" t="s">
        <v>505</v>
      </c>
      <c r="N103" s="54" t="s">
        <v>28</v>
      </c>
      <c r="O103" s="55" t="s">
        <v>29</v>
      </c>
      <c r="P103" s="56" t="s">
        <v>30</v>
      </c>
    </row>
    <row r="104" spans="1:16" ht="25.5" customHeight="1" thickBot="1" x14ac:dyDescent="0.3">
      <c r="A104" s="36" t="s">
        <v>504</v>
      </c>
      <c r="B104" s="48">
        <v>88</v>
      </c>
      <c r="C104" s="194" t="s">
        <v>503</v>
      </c>
      <c r="D104" s="115" t="s">
        <v>502</v>
      </c>
      <c r="E104" s="193" t="s">
        <v>501</v>
      </c>
      <c r="F104" s="118" t="s">
        <v>500</v>
      </c>
      <c r="G104" s="208">
        <v>205920</v>
      </c>
      <c r="H104" s="117" t="s">
        <v>43</v>
      </c>
      <c r="I104" s="214">
        <v>1</v>
      </c>
      <c r="J104" s="213">
        <f t="shared" si="2"/>
        <v>205920</v>
      </c>
      <c r="K104" s="116" t="s">
        <v>49</v>
      </c>
      <c r="L104" s="115" t="s">
        <v>50</v>
      </c>
      <c r="M104" s="115" t="s">
        <v>36</v>
      </c>
      <c r="N104" s="114" t="s">
        <v>28</v>
      </c>
      <c r="O104" s="113" t="s">
        <v>29</v>
      </c>
      <c r="P104" s="112" t="s">
        <v>30</v>
      </c>
    </row>
    <row r="105" spans="1:16" ht="15" customHeight="1" thickBot="1" x14ac:dyDescent="0.3">
      <c r="A105" s="36"/>
      <c r="B105" s="37"/>
      <c r="C105" s="111" t="s">
        <v>459</v>
      </c>
      <c r="D105" s="38"/>
      <c r="E105" s="72"/>
      <c r="F105" s="73"/>
      <c r="G105" s="209"/>
      <c r="H105" s="74"/>
      <c r="I105" s="173">
        <f>SUM(I17:I104)</f>
        <v>88</v>
      </c>
      <c r="J105" s="160">
        <f>SUM(J17:J104)</f>
        <v>22614089.480000004</v>
      </c>
      <c r="K105" s="75"/>
      <c r="L105" s="76"/>
      <c r="M105" s="77"/>
      <c r="N105" s="78"/>
      <c r="O105" s="79"/>
      <c r="P105" s="80"/>
    </row>
    <row r="106" spans="1:16" ht="15" customHeight="1" x14ac:dyDescent="0.25">
      <c r="A106" s="31"/>
      <c r="B106" s="29"/>
      <c r="C106" s="82"/>
      <c r="D106" s="81"/>
      <c r="E106" s="82"/>
      <c r="F106" s="81"/>
      <c r="G106" s="198"/>
      <c r="H106" s="81"/>
      <c r="I106" s="110"/>
      <c r="J106" s="198"/>
      <c r="K106" s="109"/>
      <c r="L106" s="108"/>
      <c r="M106" s="93"/>
      <c r="N106" s="94"/>
      <c r="O106" s="95"/>
    </row>
    <row r="107" spans="1:16" x14ac:dyDescent="0.25">
      <c r="G107" s="210"/>
      <c r="H107" s="106"/>
      <c r="I107" s="215"/>
    </row>
    <row r="108" spans="1:16" x14ac:dyDescent="0.25">
      <c r="G108" s="210"/>
      <c r="H108" s="106"/>
      <c r="I108" s="215"/>
    </row>
    <row r="109" spans="1:16" x14ac:dyDescent="0.25">
      <c r="G109" s="210"/>
      <c r="H109" s="106"/>
      <c r="I109" s="215"/>
    </row>
    <row r="110" spans="1:16" x14ac:dyDescent="0.25">
      <c r="G110" s="197"/>
      <c r="H110" s="107"/>
      <c r="I110" s="215"/>
    </row>
    <row r="111" spans="1:16" x14ac:dyDescent="0.25">
      <c r="G111" s="210"/>
      <c r="H111" s="106"/>
      <c r="I111" s="215"/>
    </row>
    <row r="112" spans="1:16" x14ac:dyDescent="0.25">
      <c r="G112" s="210"/>
      <c r="H112" s="106"/>
      <c r="I112" s="215"/>
    </row>
  </sheetData>
  <autoFilter ref="A16:P105"/>
  <mergeCells count="5">
    <mergeCell ref="J13:K13"/>
    <mergeCell ref="O1:P1"/>
    <mergeCell ref="O3:P3"/>
    <mergeCell ref="O4:P4"/>
    <mergeCell ref="N9:P9"/>
  </mergeCells>
  <pageMargins left="0.39370078740157483" right="0.39370078740157483" top="0.78740157480314965" bottom="0.59055118110236227" header="0.31496062992125984" footer="0.31496062992125984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5"/>
  <sheetViews>
    <sheetView topLeftCell="A9" zoomScale="85" zoomScaleNormal="85" workbookViewId="0">
      <pane ySplit="6" topLeftCell="A15" activePane="bottomLeft" state="frozen"/>
      <selection activeCell="A9" sqref="A9"/>
      <selection pane="bottomLeft" activeCell="C16" sqref="C16"/>
    </sheetView>
  </sheetViews>
  <sheetFormatPr defaultColWidth="8.85546875" defaultRowHeight="15" outlineLevelCol="1" x14ac:dyDescent="0.25"/>
  <cols>
    <col min="1" max="1" width="7.140625" style="323" hidden="1" customWidth="1" outlineLevel="1"/>
    <col min="2" max="2" width="4.5703125" style="104" customWidth="1" collapsed="1"/>
    <col min="3" max="3" width="20.7109375" style="104" customWidth="1"/>
    <col min="4" max="4" width="13" style="217" customWidth="1"/>
    <col min="5" max="5" width="12.7109375" style="104" bestFit="1" customWidth="1"/>
    <col min="6" max="6" width="33.85546875" style="104" customWidth="1"/>
    <col min="7" max="7" width="16.140625" style="216" customWidth="1"/>
    <col min="8" max="8" width="11.7109375" style="104" customWidth="1"/>
    <col min="9" max="9" width="6" style="104" customWidth="1"/>
    <col min="10" max="10" width="10.28515625" style="330" customWidth="1"/>
    <col min="11" max="11" width="14.42578125" style="104" customWidth="1"/>
    <col min="12" max="12" width="17.7109375" style="104" customWidth="1"/>
    <col min="13" max="13" width="15.7109375" style="104" customWidth="1"/>
    <col min="14" max="14" width="17.7109375" style="104" customWidth="1"/>
    <col min="15" max="15" width="19.5703125" style="104" customWidth="1"/>
    <col min="16" max="16" width="21.7109375" style="104" customWidth="1"/>
    <col min="17" max="17" width="17.7109375" style="104" customWidth="1"/>
    <col min="18" max="16384" width="8.85546875" style="104"/>
  </cols>
  <sheetData>
    <row r="1" spans="1:17" ht="15.75" hidden="1" customHeight="1" x14ac:dyDescent="0.25">
      <c r="B1" s="2"/>
      <c r="C1" s="141"/>
      <c r="D1" s="317"/>
      <c r="E1" s="141"/>
      <c r="F1" s="141"/>
      <c r="G1" s="141"/>
      <c r="H1" s="141"/>
      <c r="I1" s="141"/>
      <c r="J1" s="328"/>
      <c r="K1" s="141"/>
      <c r="M1" s="5"/>
      <c r="O1" s="5"/>
      <c r="P1" s="451" t="s">
        <v>0</v>
      </c>
      <c r="Q1" s="451"/>
    </row>
    <row r="2" spans="1:17" ht="18.75" hidden="1" customHeight="1" x14ac:dyDescent="0.25">
      <c r="B2" s="141"/>
      <c r="C2" s="141"/>
      <c r="D2" s="317"/>
      <c r="E2" s="141"/>
      <c r="F2" s="141"/>
      <c r="G2" s="141"/>
      <c r="H2" s="141"/>
      <c r="I2" s="141"/>
      <c r="J2" s="328"/>
      <c r="K2" s="141"/>
      <c r="L2" s="8"/>
      <c r="M2" s="143"/>
      <c r="N2" s="143"/>
      <c r="Q2" s="322" t="s">
        <v>1</v>
      </c>
    </row>
    <row r="3" spans="1:17" ht="15.75" hidden="1" customHeight="1" x14ac:dyDescent="0.25">
      <c r="B3" s="141"/>
      <c r="C3" s="141"/>
      <c r="D3" s="317"/>
      <c r="E3" s="141"/>
      <c r="F3" s="141"/>
      <c r="G3" s="141"/>
      <c r="H3" s="141"/>
      <c r="I3" s="141"/>
      <c r="J3" s="328"/>
      <c r="K3" s="141"/>
      <c r="L3" s="320"/>
      <c r="Q3" s="321" t="s">
        <v>2</v>
      </c>
    </row>
    <row r="4" spans="1:17" ht="15.75" hidden="1" customHeight="1" x14ac:dyDescent="0.25">
      <c r="B4" s="141"/>
      <c r="C4" s="141"/>
      <c r="D4" s="317"/>
      <c r="E4" s="141"/>
      <c r="F4" s="141"/>
      <c r="G4" s="141"/>
      <c r="H4" s="141"/>
      <c r="I4" s="141"/>
      <c r="J4" s="328"/>
      <c r="K4" s="141"/>
      <c r="L4" s="320"/>
    </row>
    <row r="5" spans="1:17" ht="15" hidden="1" customHeight="1" x14ac:dyDescent="0.25">
      <c r="B5" s="141"/>
      <c r="C5" s="141"/>
      <c r="D5" s="317"/>
      <c r="E5" s="141"/>
      <c r="F5" s="141"/>
      <c r="G5" s="141"/>
      <c r="H5" s="141"/>
      <c r="I5" s="141"/>
      <c r="J5" s="328"/>
      <c r="K5" s="141"/>
      <c r="L5" s="5"/>
      <c r="O5" s="462" t="s">
        <v>3</v>
      </c>
      <c r="P5" s="462"/>
      <c r="Q5" s="462"/>
    </row>
    <row r="6" spans="1:17" ht="18.75" hidden="1" customHeight="1" x14ac:dyDescent="0.3">
      <c r="B6" s="141"/>
      <c r="C6" s="141"/>
      <c r="D6" s="317"/>
      <c r="E6" s="141"/>
      <c r="F6" s="141"/>
      <c r="G6" s="141"/>
      <c r="H6" s="141"/>
      <c r="I6" s="141"/>
      <c r="J6" s="328"/>
      <c r="K6" s="141"/>
      <c r="L6" s="102"/>
      <c r="M6" s="102"/>
      <c r="N6" s="13"/>
      <c r="O6" s="102"/>
      <c r="P6" s="102"/>
      <c r="Q6" s="319"/>
    </row>
    <row r="7" spans="1:17" ht="18.75" hidden="1" customHeight="1" x14ac:dyDescent="0.25">
      <c r="B7" s="141"/>
      <c r="C7" s="141"/>
      <c r="D7" s="317"/>
      <c r="E7" s="141"/>
      <c r="F7" s="141"/>
      <c r="G7" s="141"/>
      <c r="H7" s="141"/>
      <c r="I7" s="141"/>
      <c r="J7" s="328"/>
      <c r="K7" s="141"/>
      <c r="L7" s="5"/>
      <c r="M7" s="318"/>
      <c r="N7" s="143"/>
      <c r="O7" s="453" t="s">
        <v>2506</v>
      </c>
      <c r="P7" s="453"/>
      <c r="Q7" s="453"/>
    </row>
    <row r="8" spans="1:17" ht="18.75" hidden="1" customHeight="1" x14ac:dyDescent="0.3">
      <c r="B8" s="141"/>
      <c r="C8" s="141"/>
      <c r="D8" s="317"/>
      <c r="E8" s="141"/>
      <c r="F8" s="141"/>
      <c r="G8" s="141"/>
      <c r="H8" s="141"/>
      <c r="I8" s="141"/>
      <c r="J8" s="328"/>
      <c r="K8" s="141"/>
      <c r="L8" s="102"/>
      <c r="M8" s="7"/>
      <c r="N8" s="5"/>
    </row>
    <row r="9" spans="1:17" ht="18.75" customHeight="1" x14ac:dyDescent="0.25">
      <c r="B9" s="139" t="s">
        <v>4</v>
      </c>
      <c r="C9" s="139"/>
      <c r="D9" s="316"/>
      <c r="E9" s="139"/>
      <c r="F9" s="139"/>
      <c r="G9" s="139"/>
      <c r="H9" s="139"/>
      <c r="I9" s="139"/>
      <c r="J9" s="329"/>
      <c r="K9" s="139"/>
      <c r="L9" s="139"/>
      <c r="M9" s="139"/>
      <c r="N9" s="139"/>
      <c r="O9" s="139"/>
      <c r="P9" s="314"/>
      <c r="Q9" s="138"/>
    </row>
    <row r="10" spans="1:17" ht="18.75" customHeight="1" x14ac:dyDescent="0.25">
      <c r="B10" s="139" t="s">
        <v>5</v>
      </c>
      <c r="C10" s="139"/>
      <c r="D10" s="316"/>
      <c r="E10" s="139"/>
      <c r="F10" s="139"/>
      <c r="G10" s="315" t="s">
        <v>2</v>
      </c>
      <c r="K10" s="139"/>
      <c r="L10" s="139"/>
      <c r="M10" s="139"/>
      <c r="N10" s="139"/>
      <c r="O10" s="139"/>
      <c r="P10" s="314"/>
      <c r="Q10" s="313"/>
    </row>
    <row r="11" spans="1:17" ht="15.75" x14ac:dyDescent="0.25">
      <c r="B11" s="19"/>
      <c r="C11" s="19"/>
      <c r="D11" s="137"/>
      <c r="E11" s="19"/>
      <c r="F11" s="19"/>
      <c r="G11" s="312" t="s">
        <v>6</v>
      </c>
      <c r="K11" s="21"/>
      <c r="L11" s="21"/>
      <c r="M11" s="21"/>
      <c r="N11" s="21"/>
      <c r="O11" s="21"/>
      <c r="P11" s="23"/>
      <c r="Q11" s="138"/>
    </row>
    <row r="12" spans="1:17" ht="19.5" x14ac:dyDescent="0.35">
      <c r="B12" s="25" t="s">
        <v>2505</v>
      </c>
      <c r="C12" s="24"/>
      <c r="D12" s="135"/>
      <c r="E12" s="24"/>
      <c r="F12" s="24"/>
      <c r="G12" s="26"/>
      <c r="H12" s="26"/>
      <c r="I12" s="461" t="s">
        <v>2504</v>
      </c>
      <c r="J12" s="461"/>
      <c r="K12" s="311"/>
      <c r="L12" s="24"/>
      <c r="M12" s="24"/>
      <c r="N12" s="24"/>
      <c r="O12" s="24"/>
      <c r="P12" s="27"/>
      <c r="Q12" s="138"/>
    </row>
    <row r="13" spans="1:17" ht="16.5" thickBot="1" x14ac:dyDescent="0.3">
      <c r="B13" s="310"/>
      <c r="E13" s="310"/>
      <c r="F13" s="308"/>
      <c r="G13" s="309"/>
      <c r="H13" s="307"/>
      <c r="I13" s="307"/>
      <c r="J13" s="331"/>
      <c r="K13" s="21"/>
      <c r="L13" s="21"/>
      <c r="M13" s="21"/>
      <c r="N13" s="21"/>
      <c r="O13" s="21"/>
      <c r="P13" s="21"/>
      <c r="Q13" s="306"/>
    </row>
    <row r="14" spans="1:17" ht="77.25" thickBot="1" x14ac:dyDescent="0.3">
      <c r="A14" s="326" t="s">
        <v>499</v>
      </c>
      <c r="B14" s="300" t="s">
        <v>7</v>
      </c>
      <c r="C14" s="300" t="s">
        <v>8</v>
      </c>
      <c r="D14" s="300" t="s">
        <v>2503</v>
      </c>
      <c r="E14" s="300" t="s">
        <v>2502</v>
      </c>
      <c r="F14" s="300" t="s">
        <v>10</v>
      </c>
      <c r="G14" s="300" t="s">
        <v>11</v>
      </c>
      <c r="H14" s="300" t="s">
        <v>12</v>
      </c>
      <c r="I14" s="300" t="s">
        <v>13</v>
      </c>
      <c r="J14" s="327" t="s">
        <v>14</v>
      </c>
      <c r="K14" s="305" t="s">
        <v>15</v>
      </c>
      <c r="L14" s="300" t="s">
        <v>16</v>
      </c>
      <c r="M14" s="304" t="s">
        <v>17</v>
      </c>
      <c r="N14" s="300" t="s">
        <v>18</v>
      </c>
      <c r="O14" s="303" t="s">
        <v>19</v>
      </c>
      <c r="P14" s="302" t="s">
        <v>20</v>
      </c>
      <c r="Q14" s="301" t="s">
        <v>21</v>
      </c>
    </row>
    <row r="15" spans="1:17" ht="15.75" thickBot="1" x14ac:dyDescent="0.3">
      <c r="B15" s="126">
        <v>1</v>
      </c>
      <c r="C15" s="300">
        <v>2</v>
      </c>
      <c r="D15" s="300">
        <v>3</v>
      </c>
      <c r="E15" s="300">
        <v>4</v>
      </c>
      <c r="F15" s="300">
        <v>5</v>
      </c>
      <c r="G15" s="300">
        <v>6</v>
      </c>
      <c r="H15" s="300">
        <v>8</v>
      </c>
      <c r="I15" s="300">
        <v>9</v>
      </c>
      <c r="J15" s="327">
        <v>10</v>
      </c>
      <c r="K15" s="300">
        <v>12</v>
      </c>
      <c r="L15" s="300">
        <v>13</v>
      </c>
      <c r="M15" s="300">
        <v>14</v>
      </c>
      <c r="N15" s="300">
        <v>15</v>
      </c>
      <c r="O15" s="300">
        <v>16</v>
      </c>
      <c r="P15" s="300">
        <v>14</v>
      </c>
      <c r="Q15" s="299" t="s">
        <v>2501</v>
      </c>
    </row>
    <row r="16" spans="1:17" s="250" customFormat="1" ht="51" x14ac:dyDescent="0.25">
      <c r="A16" s="324" t="s">
        <v>967</v>
      </c>
      <c r="B16" s="298">
        <v>1</v>
      </c>
      <c r="C16" s="297" t="s">
        <v>728</v>
      </c>
      <c r="D16" s="296" t="s">
        <v>727</v>
      </c>
      <c r="E16" s="295">
        <v>34210031</v>
      </c>
      <c r="F16" s="294" t="s">
        <v>2500</v>
      </c>
      <c r="G16" s="293" t="s">
        <v>1762</v>
      </c>
      <c r="H16" s="292">
        <v>16333.33</v>
      </c>
      <c r="I16" s="291" t="s">
        <v>26</v>
      </c>
      <c r="J16" s="332">
        <v>1</v>
      </c>
      <c r="K16" s="290">
        <f t="shared" ref="K16:K25" si="0">J16*H16</f>
        <v>16333.33</v>
      </c>
      <c r="L16" s="289" t="s">
        <v>49</v>
      </c>
      <c r="M16" s="288" t="s">
        <v>50</v>
      </c>
      <c r="N16" s="288" t="s">
        <v>27</v>
      </c>
      <c r="O16" s="287" t="s">
        <v>51</v>
      </c>
      <c r="P16" s="286" t="s">
        <v>52</v>
      </c>
      <c r="Q16" s="285" t="s">
        <v>53</v>
      </c>
    </row>
    <row r="17" spans="1:17" s="250" customFormat="1" ht="40.700000000000003" customHeight="1" x14ac:dyDescent="0.25">
      <c r="A17" s="324" t="s">
        <v>967</v>
      </c>
      <c r="B17" s="262">
        <v>2</v>
      </c>
      <c r="C17" s="264" t="s">
        <v>728</v>
      </c>
      <c r="D17" s="263" t="s">
        <v>727</v>
      </c>
      <c r="E17" s="276" t="s">
        <v>2499</v>
      </c>
      <c r="F17" s="271" t="s">
        <v>2498</v>
      </c>
      <c r="G17" s="275" t="s">
        <v>1036</v>
      </c>
      <c r="H17" s="269">
        <v>43.99</v>
      </c>
      <c r="I17" s="268" t="s">
        <v>26</v>
      </c>
      <c r="J17" s="333">
        <v>2</v>
      </c>
      <c r="K17" s="253">
        <f t="shared" si="0"/>
        <v>87.98</v>
      </c>
      <c r="L17" s="267" t="s">
        <v>1372</v>
      </c>
      <c r="M17" s="266" t="s">
        <v>1331</v>
      </c>
      <c r="N17" s="266" t="s">
        <v>27</v>
      </c>
      <c r="O17" s="265" t="s">
        <v>51</v>
      </c>
      <c r="P17" s="55" t="s">
        <v>52</v>
      </c>
      <c r="Q17" s="56" t="s">
        <v>53</v>
      </c>
    </row>
    <row r="18" spans="1:17" s="250" customFormat="1" ht="40.700000000000003" customHeight="1" x14ac:dyDescent="0.25">
      <c r="A18" s="324" t="s">
        <v>967</v>
      </c>
      <c r="B18" s="262">
        <v>3</v>
      </c>
      <c r="C18" s="264" t="s">
        <v>728</v>
      </c>
      <c r="D18" s="263" t="s">
        <v>727</v>
      </c>
      <c r="E18" s="276" t="s">
        <v>2497</v>
      </c>
      <c r="F18" s="271" t="s">
        <v>2496</v>
      </c>
      <c r="G18" s="275" t="s">
        <v>1036</v>
      </c>
      <c r="H18" s="269">
        <v>532.53</v>
      </c>
      <c r="I18" s="268" t="s">
        <v>26</v>
      </c>
      <c r="J18" s="333">
        <v>4</v>
      </c>
      <c r="K18" s="253">
        <f t="shared" si="0"/>
        <v>2130.12</v>
      </c>
      <c r="L18" s="267" t="s">
        <v>129</v>
      </c>
      <c r="M18" s="266" t="s">
        <v>62</v>
      </c>
      <c r="N18" s="266" t="s">
        <v>27</v>
      </c>
      <c r="O18" s="265" t="s">
        <v>51</v>
      </c>
      <c r="P18" s="55" t="s">
        <v>52</v>
      </c>
      <c r="Q18" s="56" t="s">
        <v>53</v>
      </c>
    </row>
    <row r="19" spans="1:17" s="250" customFormat="1" ht="40.700000000000003" customHeight="1" x14ac:dyDescent="0.25">
      <c r="A19" s="324" t="s">
        <v>967</v>
      </c>
      <c r="B19" s="262">
        <v>4</v>
      </c>
      <c r="C19" s="264" t="s">
        <v>728</v>
      </c>
      <c r="D19" s="263" t="s">
        <v>727</v>
      </c>
      <c r="E19" s="276" t="s">
        <v>2495</v>
      </c>
      <c r="F19" s="271" t="s">
        <v>2494</v>
      </c>
      <c r="G19" s="275" t="s">
        <v>1036</v>
      </c>
      <c r="H19" s="269">
        <v>529.32499999999993</v>
      </c>
      <c r="I19" s="268" t="s">
        <v>26</v>
      </c>
      <c r="J19" s="333">
        <v>6</v>
      </c>
      <c r="K19" s="253">
        <f t="shared" si="0"/>
        <v>3175.95</v>
      </c>
      <c r="L19" s="267" t="s">
        <v>129</v>
      </c>
      <c r="M19" s="266" t="s">
        <v>62</v>
      </c>
      <c r="N19" s="266" t="s">
        <v>27</v>
      </c>
      <c r="O19" s="265" t="s">
        <v>51</v>
      </c>
      <c r="P19" s="55" t="s">
        <v>52</v>
      </c>
      <c r="Q19" s="56" t="s">
        <v>53</v>
      </c>
    </row>
    <row r="20" spans="1:17" s="250" customFormat="1" ht="40.700000000000003" customHeight="1" x14ac:dyDescent="0.25">
      <c r="A20" s="324" t="s">
        <v>967</v>
      </c>
      <c r="B20" s="262">
        <v>5</v>
      </c>
      <c r="C20" s="264" t="s">
        <v>966</v>
      </c>
      <c r="D20" s="263" t="s">
        <v>770</v>
      </c>
      <c r="E20" s="276" t="s">
        <v>2493</v>
      </c>
      <c r="F20" s="271" t="s">
        <v>2492</v>
      </c>
      <c r="G20" s="275">
        <v>42158</v>
      </c>
      <c r="H20" s="269">
        <v>65.393999999999991</v>
      </c>
      <c r="I20" s="268" t="s">
        <v>896</v>
      </c>
      <c r="J20" s="333">
        <v>15</v>
      </c>
      <c r="K20" s="253">
        <f t="shared" si="0"/>
        <v>980.90999999999985</v>
      </c>
      <c r="L20" s="267" t="s">
        <v>129</v>
      </c>
      <c r="M20" s="266" t="s">
        <v>62</v>
      </c>
      <c r="N20" s="266" t="s">
        <v>27</v>
      </c>
      <c r="O20" s="265" t="s">
        <v>51</v>
      </c>
      <c r="P20" s="55" t="s">
        <v>52</v>
      </c>
      <c r="Q20" s="56" t="s">
        <v>53</v>
      </c>
    </row>
    <row r="21" spans="1:17" s="250" customFormat="1" ht="40.700000000000003" customHeight="1" x14ac:dyDescent="0.25">
      <c r="A21" s="324" t="s">
        <v>967</v>
      </c>
      <c r="B21" s="262">
        <v>6</v>
      </c>
      <c r="C21" s="264" t="s">
        <v>966</v>
      </c>
      <c r="D21" s="263" t="s">
        <v>770</v>
      </c>
      <c r="E21" s="276" t="s">
        <v>2491</v>
      </c>
      <c r="F21" s="271" t="s">
        <v>2490</v>
      </c>
      <c r="G21" s="275">
        <v>43160</v>
      </c>
      <c r="H21" s="269">
        <v>7.4360902255639099</v>
      </c>
      <c r="I21" s="268" t="s">
        <v>896</v>
      </c>
      <c r="J21" s="333">
        <v>13.3</v>
      </c>
      <c r="K21" s="253">
        <f t="shared" si="0"/>
        <v>98.9</v>
      </c>
      <c r="L21" s="267" t="s">
        <v>129</v>
      </c>
      <c r="M21" s="266" t="s">
        <v>62</v>
      </c>
      <c r="N21" s="266" t="s">
        <v>27</v>
      </c>
      <c r="O21" s="265" t="s">
        <v>51</v>
      </c>
      <c r="P21" s="55" t="s">
        <v>52</v>
      </c>
      <c r="Q21" s="56" t="s">
        <v>53</v>
      </c>
    </row>
    <row r="22" spans="1:17" s="250" customFormat="1" ht="40.700000000000003" customHeight="1" x14ac:dyDescent="0.25">
      <c r="A22" s="324" t="s">
        <v>967</v>
      </c>
      <c r="B22" s="262">
        <v>7</v>
      </c>
      <c r="C22" s="264" t="s">
        <v>2489</v>
      </c>
      <c r="D22" s="263" t="s">
        <v>770</v>
      </c>
      <c r="E22" s="276" t="s">
        <v>2488</v>
      </c>
      <c r="F22" s="271" t="s">
        <v>2487</v>
      </c>
      <c r="G22" s="275" t="s">
        <v>2233</v>
      </c>
      <c r="H22" s="269">
        <v>8075</v>
      </c>
      <c r="I22" s="268" t="s">
        <v>742</v>
      </c>
      <c r="J22" s="333">
        <v>0.61</v>
      </c>
      <c r="K22" s="253">
        <f t="shared" si="0"/>
        <v>4925.75</v>
      </c>
      <c r="L22" s="267" t="s">
        <v>234</v>
      </c>
      <c r="M22" s="266" t="s">
        <v>50</v>
      </c>
      <c r="N22" s="266" t="s">
        <v>27</v>
      </c>
      <c r="O22" s="265" t="s">
        <v>1328</v>
      </c>
      <c r="P22" s="55" t="s">
        <v>52</v>
      </c>
      <c r="Q22" s="56" t="s">
        <v>53</v>
      </c>
    </row>
    <row r="23" spans="1:17" s="250" customFormat="1" ht="40.700000000000003" customHeight="1" x14ac:dyDescent="0.25">
      <c r="A23" s="324" t="s">
        <v>967</v>
      </c>
      <c r="B23" s="262">
        <v>8</v>
      </c>
      <c r="C23" s="264" t="s">
        <v>661</v>
      </c>
      <c r="D23" s="263" t="s">
        <v>1408</v>
      </c>
      <c r="E23" s="276" t="s">
        <v>2486</v>
      </c>
      <c r="F23" s="271" t="s">
        <v>2485</v>
      </c>
      <c r="G23" s="275" t="s">
        <v>1855</v>
      </c>
      <c r="H23" s="269">
        <v>4563.6499999999996</v>
      </c>
      <c r="I23" s="268" t="s">
        <v>26</v>
      </c>
      <c r="J23" s="333">
        <v>1</v>
      </c>
      <c r="K23" s="253">
        <f t="shared" si="0"/>
        <v>4563.6499999999996</v>
      </c>
      <c r="L23" s="267" t="s">
        <v>49</v>
      </c>
      <c r="M23" s="266" t="s">
        <v>50</v>
      </c>
      <c r="N23" s="266" t="s">
        <v>27</v>
      </c>
      <c r="O23" s="265" t="s">
        <v>51</v>
      </c>
      <c r="P23" s="55" t="s">
        <v>52</v>
      </c>
      <c r="Q23" s="56" t="s">
        <v>53</v>
      </c>
    </row>
    <row r="24" spans="1:17" s="250" customFormat="1" ht="40.700000000000003" customHeight="1" x14ac:dyDescent="0.25">
      <c r="A24" s="324" t="s">
        <v>967</v>
      </c>
      <c r="B24" s="262">
        <v>9</v>
      </c>
      <c r="C24" s="264" t="s">
        <v>661</v>
      </c>
      <c r="D24" s="263" t="s">
        <v>1408</v>
      </c>
      <c r="E24" s="276" t="s">
        <v>2484</v>
      </c>
      <c r="F24" s="271" t="s">
        <v>2483</v>
      </c>
      <c r="G24" s="275" t="s">
        <v>1036</v>
      </c>
      <c r="H24" s="269">
        <v>216.36</v>
      </c>
      <c r="I24" s="277" t="s">
        <v>26</v>
      </c>
      <c r="J24" s="333">
        <v>2</v>
      </c>
      <c r="K24" s="253">
        <f t="shared" si="0"/>
        <v>432.72</v>
      </c>
      <c r="L24" s="267" t="s">
        <v>49</v>
      </c>
      <c r="M24" s="266" t="s">
        <v>50</v>
      </c>
      <c r="N24" s="266" t="s">
        <v>27</v>
      </c>
      <c r="O24" s="265" t="s">
        <v>51</v>
      </c>
      <c r="P24" s="55" t="s">
        <v>52</v>
      </c>
      <c r="Q24" s="56" t="s">
        <v>53</v>
      </c>
    </row>
    <row r="25" spans="1:17" s="250" customFormat="1" ht="40.700000000000003" customHeight="1" x14ac:dyDescent="0.25">
      <c r="A25" s="324" t="s">
        <v>967</v>
      </c>
      <c r="B25" s="262">
        <v>10</v>
      </c>
      <c r="C25" s="264" t="s">
        <v>1203</v>
      </c>
      <c r="D25" s="263" t="s">
        <v>770</v>
      </c>
      <c r="E25" s="276" t="s">
        <v>2482</v>
      </c>
      <c r="F25" s="271" t="s">
        <v>2481</v>
      </c>
      <c r="G25" s="275" t="s">
        <v>1036</v>
      </c>
      <c r="H25" s="269">
        <v>13.475</v>
      </c>
      <c r="I25" s="268" t="s">
        <v>896</v>
      </c>
      <c r="J25" s="333">
        <v>300</v>
      </c>
      <c r="K25" s="253">
        <f t="shared" si="0"/>
        <v>4042.5</v>
      </c>
      <c r="L25" s="267" t="s">
        <v>49</v>
      </c>
      <c r="M25" s="266" t="s">
        <v>50</v>
      </c>
      <c r="N25" s="266" t="s">
        <v>27</v>
      </c>
      <c r="O25" s="265" t="s">
        <v>51</v>
      </c>
      <c r="P25" s="55" t="s">
        <v>52</v>
      </c>
      <c r="Q25" s="56" t="s">
        <v>53</v>
      </c>
    </row>
    <row r="26" spans="1:17" s="250" customFormat="1" ht="40.700000000000003" customHeight="1" x14ac:dyDescent="0.25">
      <c r="A26" s="324" t="s">
        <v>967</v>
      </c>
      <c r="B26" s="262">
        <v>11</v>
      </c>
      <c r="C26" s="264" t="s">
        <v>1203</v>
      </c>
      <c r="D26" s="263" t="s">
        <v>770</v>
      </c>
      <c r="E26" s="276" t="s">
        <v>2480</v>
      </c>
      <c r="F26" s="271" t="s">
        <v>2479</v>
      </c>
      <c r="G26" s="275" t="s">
        <v>1689</v>
      </c>
      <c r="H26" s="282">
        <v>28.12</v>
      </c>
      <c r="I26" s="277" t="s">
        <v>896</v>
      </c>
      <c r="J26" s="333">
        <f>53.34-6</f>
        <v>47.34</v>
      </c>
      <c r="K26" s="253">
        <f>J26*H26-0.04</f>
        <v>1331.1608000000001</v>
      </c>
      <c r="L26" s="267" t="s">
        <v>1372</v>
      </c>
      <c r="M26" s="266" t="s">
        <v>1331</v>
      </c>
      <c r="N26" s="266" t="s">
        <v>27</v>
      </c>
      <c r="O26" s="265" t="s">
        <v>51</v>
      </c>
      <c r="P26" s="55" t="s">
        <v>52</v>
      </c>
      <c r="Q26" s="56" t="s">
        <v>53</v>
      </c>
    </row>
    <row r="27" spans="1:17" s="250" customFormat="1" ht="40.700000000000003" customHeight="1" x14ac:dyDescent="0.25">
      <c r="A27" s="324" t="s">
        <v>967</v>
      </c>
      <c r="B27" s="262">
        <v>12</v>
      </c>
      <c r="C27" s="264" t="s">
        <v>1203</v>
      </c>
      <c r="D27" s="263" t="s">
        <v>770</v>
      </c>
      <c r="E27" s="274" t="s">
        <v>2478</v>
      </c>
      <c r="F27" s="271" t="s">
        <v>2477</v>
      </c>
      <c r="G27" s="275" t="s">
        <v>1036</v>
      </c>
      <c r="H27" s="269">
        <v>13.912508710801394</v>
      </c>
      <c r="I27" s="281" t="s">
        <v>896</v>
      </c>
      <c r="J27" s="333">
        <v>287</v>
      </c>
      <c r="K27" s="253">
        <f t="shared" ref="K27:K58" si="1">J27*H27</f>
        <v>3992.89</v>
      </c>
      <c r="L27" s="267" t="s">
        <v>49</v>
      </c>
      <c r="M27" s="266" t="s">
        <v>50</v>
      </c>
      <c r="N27" s="266" t="s">
        <v>27</v>
      </c>
      <c r="O27" s="265" t="s">
        <v>51</v>
      </c>
      <c r="P27" s="55" t="s">
        <v>52</v>
      </c>
      <c r="Q27" s="56" t="s">
        <v>53</v>
      </c>
    </row>
    <row r="28" spans="1:17" s="250" customFormat="1" ht="40.700000000000003" customHeight="1" x14ac:dyDescent="0.25">
      <c r="A28" s="324" t="s">
        <v>967</v>
      </c>
      <c r="B28" s="262">
        <v>13</v>
      </c>
      <c r="C28" s="264" t="s">
        <v>1203</v>
      </c>
      <c r="D28" s="263" t="s">
        <v>770</v>
      </c>
      <c r="E28" s="274" t="s">
        <v>2476</v>
      </c>
      <c r="F28" s="271" t="s">
        <v>2475</v>
      </c>
      <c r="G28" s="50" t="s">
        <v>1373</v>
      </c>
      <c r="H28" s="269">
        <v>8.14</v>
      </c>
      <c r="I28" s="281" t="s">
        <v>896</v>
      </c>
      <c r="J28" s="333">
        <v>3</v>
      </c>
      <c r="K28" s="253">
        <f t="shared" si="1"/>
        <v>24.42</v>
      </c>
      <c r="L28" s="267" t="s">
        <v>1372</v>
      </c>
      <c r="M28" s="266" t="s">
        <v>1331</v>
      </c>
      <c r="N28" s="266" t="s">
        <v>27</v>
      </c>
      <c r="O28" s="265" t="s">
        <v>51</v>
      </c>
      <c r="P28" s="55" t="s">
        <v>52</v>
      </c>
      <c r="Q28" s="56" t="s">
        <v>53</v>
      </c>
    </row>
    <row r="29" spans="1:17" s="250" customFormat="1" ht="40.700000000000003" customHeight="1" x14ac:dyDescent="0.25">
      <c r="A29" s="324" t="s">
        <v>967</v>
      </c>
      <c r="B29" s="262">
        <v>14</v>
      </c>
      <c r="C29" s="264" t="s">
        <v>1052</v>
      </c>
      <c r="D29" s="263" t="s">
        <v>1043</v>
      </c>
      <c r="E29" s="276" t="s">
        <v>2474</v>
      </c>
      <c r="F29" s="271" t="s">
        <v>2473</v>
      </c>
      <c r="G29" s="275" t="s">
        <v>1036</v>
      </c>
      <c r="H29" s="269">
        <v>12.02</v>
      </c>
      <c r="I29" s="268" t="s">
        <v>26</v>
      </c>
      <c r="J29" s="333">
        <v>1</v>
      </c>
      <c r="K29" s="253">
        <f t="shared" si="1"/>
        <v>12.02</v>
      </c>
      <c r="L29" s="267" t="s">
        <v>49</v>
      </c>
      <c r="M29" s="266" t="s">
        <v>50</v>
      </c>
      <c r="N29" s="266" t="s">
        <v>27</v>
      </c>
      <c r="O29" s="265" t="s">
        <v>51</v>
      </c>
      <c r="P29" s="55" t="s">
        <v>52</v>
      </c>
      <c r="Q29" s="56" t="s">
        <v>53</v>
      </c>
    </row>
    <row r="30" spans="1:17" s="250" customFormat="1" ht="40.700000000000003" customHeight="1" x14ac:dyDescent="0.25">
      <c r="A30" s="324" t="s">
        <v>967</v>
      </c>
      <c r="B30" s="262">
        <v>15</v>
      </c>
      <c r="C30" s="264" t="s">
        <v>784</v>
      </c>
      <c r="D30" s="263" t="s">
        <v>783</v>
      </c>
      <c r="E30" s="276" t="s">
        <v>2472</v>
      </c>
      <c r="F30" s="271" t="s">
        <v>2471</v>
      </c>
      <c r="G30" s="275">
        <v>43160</v>
      </c>
      <c r="H30" s="269">
        <v>117.28</v>
      </c>
      <c r="I30" s="268" t="s">
        <v>26</v>
      </c>
      <c r="J30" s="333">
        <v>1</v>
      </c>
      <c r="K30" s="253">
        <f t="shared" si="1"/>
        <v>117.28</v>
      </c>
      <c r="L30" s="267" t="s">
        <v>49</v>
      </c>
      <c r="M30" s="266" t="s">
        <v>50</v>
      </c>
      <c r="N30" s="266" t="s">
        <v>27</v>
      </c>
      <c r="O30" s="265" t="s">
        <v>51</v>
      </c>
      <c r="P30" s="55" t="s">
        <v>52</v>
      </c>
      <c r="Q30" s="56" t="s">
        <v>53</v>
      </c>
    </row>
    <row r="31" spans="1:17" s="250" customFormat="1" ht="40.700000000000003" customHeight="1" x14ac:dyDescent="0.25">
      <c r="A31" s="324" t="s">
        <v>967</v>
      </c>
      <c r="B31" s="262">
        <v>16</v>
      </c>
      <c r="C31" s="264" t="s">
        <v>784</v>
      </c>
      <c r="D31" s="263" t="s">
        <v>783</v>
      </c>
      <c r="E31" s="276" t="s">
        <v>2470</v>
      </c>
      <c r="F31" s="271" t="s">
        <v>2469</v>
      </c>
      <c r="G31" s="275" t="s">
        <v>2468</v>
      </c>
      <c r="H31" s="269">
        <v>158</v>
      </c>
      <c r="I31" s="268" t="s">
        <v>26</v>
      </c>
      <c r="J31" s="333">
        <v>1</v>
      </c>
      <c r="K31" s="253">
        <f t="shared" si="1"/>
        <v>158</v>
      </c>
      <c r="L31" s="267" t="s">
        <v>129</v>
      </c>
      <c r="M31" s="266" t="s">
        <v>62</v>
      </c>
      <c r="N31" s="266" t="s">
        <v>27</v>
      </c>
      <c r="O31" s="265" t="s">
        <v>51</v>
      </c>
      <c r="P31" s="55" t="s">
        <v>52</v>
      </c>
      <c r="Q31" s="56" t="s">
        <v>53</v>
      </c>
    </row>
    <row r="32" spans="1:17" s="250" customFormat="1" ht="40.700000000000003" customHeight="1" x14ac:dyDescent="0.25">
      <c r="A32" s="324" t="s">
        <v>967</v>
      </c>
      <c r="B32" s="262">
        <v>17</v>
      </c>
      <c r="C32" s="264" t="s">
        <v>784</v>
      </c>
      <c r="D32" s="263" t="s">
        <v>783</v>
      </c>
      <c r="E32" s="276" t="s">
        <v>2467</v>
      </c>
      <c r="F32" s="271" t="s">
        <v>2466</v>
      </c>
      <c r="G32" s="275">
        <v>43160</v>
      </c>
      <c r="H32" s="269">
        <v>28.053888888888892</v>
      </c>
      <c r="I32" s="268" t="s">
        <v>26</v>
      </c>
      <c r="J32" s="333">
        <v>18</v>
      </c>
      <c r="K32" s="253">
        <f t="shared" si="1"/>
        <v>504.97</v>
      </c>
      <c r="L32" s="267" t="s">
        <v>49</v>
      </c>
      <c r="M32" s="266" t="s">
        <v>50</v>
      </c>
      <c r="N32" s="266" t="s">
        <v>27</v>
      </c>
      <c r="O32" s="265" t="s">
        <v>51</v>
      </c>
      <c r="P32" s="55" t="s">
        <v>52</v>
      </c>
      <c r="Q32" s="56" t="s">
        <v>53</v>
      </c>
    </row>
    <row r="33" spans="1:17" s="250" customFormat="1" ht="40.700000000000003" customHeight="1" x14ac:dyDescent="0.25">
      <c r="A33" s="324" t="s">
        <v>967</v>
      </c>
      <c r="B33" s="262">
        <v>18</v>
      </c>
      <c r="C33" s="264" t="s">
        <v>784</v>
      </c>
      <c r="D33" s="263" t="s">
        <v>783</v>
      </c>
      <c r="E33" s="276" t="s">
        <v>2465</v>
      </c>
      <c r="F33" s="271" t="s">
        <v>2464</v>
      </c>
      <c r="G33" s="275">
        <v>43160</v>
      </c>
      <c r="H33" s="269">
        <v>118.6575</v>
      </c>
      <c r="I33" s="268" t="s">
        <v>26</v>
      </c>
      <c r="J33" s="333">
        <v>8</v>
      </c>
      <c r="K33" s="253">
        <f t="shared" si="1"/>
        <v>949.26</v>
      </c>
      <c r="L33" s="267" t="s">
        <v>49</v>
      </c>
      <c r="M33" s="266" t="s">
        <v>50</v>
      </c>
      <c r="N33" s="266" t="s">
        <v>27</v>
      </c>
      <c r="O33" s="265" t="s">
        <v>51</v>
      </c>
      <c r="P33" s="55" t="s">
        <v>52</v>
      </c>
      <c r="Q33" s="56" t="s">
        <v>53</v>
      </c>
    </row>
    <row r="34" spans="1:17" s="250" customFormat="1" ht="40.700000000000003" customHeight="1" x14ac:dyDescent="0.25">
      <c r="A34" s="324" t="s">
        <v>967</v>
      </c>
      <c r="B34" s="262">
        <v>19</v>
      </c>
      <c r="C34" s="264" t="s">
        <v>784</v>
      </c>
      <c r="D34" s="263" t="s">
        <v>783</v>
      </c>
      <c r="E34" s="276" t="s">
        <v>2463</v>
      </c>
      <c r="F34" s="271" t="s">
        <v>2462</v>
      </c>
      <c r="G34" s="275" t="s">
        <v>2458</v>
      </c>
      <c r="H34" s="269">
        <v>37</v>
      </c>
      <c r="I34" s="268" t="s">
        <v>26</v>
      </c>
      <c r="J34" s="333">
        <v>1</v>
      </c>
      <c r="K34" s="253">
        <f t="shared" si="1"/>
        <v>37</v>
      </c>
      <c r="L34" s="267" t="s">
        <v>129</v>
      </c>
      <c r="M34" s="266" t="s">
        <v>62</v>
      </c>
      <c r="N34" s="266" t="s">
        <v>27</v>
      </c>
      <c r="O34" s="265" t="s">
        <v>51</v>
      </c>
      <c r="P34" s="55" t="s">
        <v>52</v>
      </c>
      <c r="Q34" s="56" t="s">
        <v>53</v>
      </c>
    </row>
    <row r="35" spans="1:17" s="250" customFormat="1" ht="40.700000000000003" customHeight="1" x14ac:dyDescent="0.25">
      <c r="A35" s="324" t="s">
        <v>967</v>
      </c>
      <c r="B35" s="262">
        <v>20</v>
      </c>
      <c r="C35" s="264" t="s">
        <v>784</v>
      </c>
      <c r="D35" s="263" t="s">
        <v>783</v>
      </c>
      <c r="E35" s="276" t="s">
        <v>2460</v>
      </c>
      <c r="F35" s="271" t="s">
        <v>2459</v>
      </c>
      <c r="G35" s="273" t="s">
        <v>2461</v>
      </c>
      <c r="H35" s="269">
        <v>62.641249999999999</v>
      </c>
      <c r="I35" s="268" t="s">
        <v>26</v>
      </c>
      <c r="J35" s="333">
        <v>8</v>
      </c>
      <c r="K35" s="253">
        <f t="shared" si="1"/>
        <v>501.13</v>
      </c>
      <c r="L35" s="267" t="s">
        <v>49</v>
      </c>
      <c r="M35" s="266" t="s">
        <v>50</v>
      </c>
      <c r="N35" s="266" t="s">
        <v>27</v>
      </c>
      <c r="O35" s="265" t="s">
        <v>51</v>
      </c>
      <c r="P35" s="55" t="s">
        <v>52</v>
      </c>
      <c r="Q35" s="56" t="s">
        <v>53</v>
      </c>
    </row>
    <row r="36" spans="1:17" s="250" customFormat="1" ht="40.700000000000003" customHeight="1" x14ac:dyDescent="0.25">
      <c r="A36" s="324" t="s">
        <v>967</v>
      </c>
      <c r="B36" s="262">
        <v>21</v>
      </c>
      <c r="C36" s="264" t="s">
        <v>784</v>
      </c>
      <c r="D36" s="263" t="s">
        <v>783</v>
      </c>
      <c r="E36" s="276" t="s">
        <v>2460</v>
      </c>
      <c r="F36" s="271" t="s">
        <v>2459</v>
      </c>
      <c r="G36" s="275" t="s">
        <v>2458</v>
      </c>
      <c r="H36" s="269">
        <v>202.83333333333334</v>
      </c>
      <c r="I36" s="268" t="s">
        <v>26</v>
      </c>
      <c r="J36" s="333">
        <v>1</v>
      </c>
      <c r="K36" s="253">
        <f t="shared" si="1"/>
        <v>202.83333333333334</v>
      </c>
      <c r="L36" s="267" t="s">
        <v>129</v>
      </c>
      <c r="M36" s="266" t="s">
        <v>62</v>
      </c>
      <c r="N36" s="266" t="s">
        <v>27</v>
      </c>
      <c r="O36" s="265" t="s">
        <v>51</v>
      </c>
      <c r="P36" s="55" t="s">
        <v>52</v>
      </c>
      <c r="Q36" s="56" t="s">
        <v>53</v>
      </c>
    </row>
    <row r="37" spans="1:17" s="250" customFormat="1" ht="40.700000000000003" customHeight="1" x14ac:dyDescent="0.25">
      <c r="A37" s="324" t="s">
        <v>967</v>
      </c>
      <c r="B37" s="262">
        <v>22</v>
      </c>
      <c r="C37" s="264" t="s">
        <v>784</v>
      </c>
      <c r="D37" s="263" t="s">
        <v>783</v>
      </c>
      <c r="E37" s="276" t="s">
        <v>2457</v>
      </c>
      <c r="F37" s="271" t="s">
        <v>2456</v>
      </c>
      <c r="G37" s="273" t="s">
        <v>2455</v>
      </c>
      <c r="H37" s="269">
        <v>3284.2350000000001</v>
      </c>
      <c r="I37" s="268" t="s">
        <v>104</v>
      </c>
      <c r="J37" s="333">
        <v>4</v>
      </c>
      <c r="K37" s="253">
        <f t="shared" si="1"/>
        <v>13136.94</v>
      </c>
      <c r="L37" s="267" t="s">
        <v>49</v>
      </c>
      <c r="M37" s="266" t="s">
        <v>50</v>
      </c>
      <c r="N37" s="266" t="s">
        <v>27</v>
      </c>
      <c r="O37" s="265" t="s">
        <v>51</v>
      </c>
      <c r="P37" s="55" t="s">
        <v>52</v>
      </c>
      <c r="Q37" s="56" t="s">
        <v>53</v>
      </c>
    </row>
    <row r="38" spans="1:17" s="250" customFormat="1" ht="40.700000000000003" customHeight="1" x14ac:dyDescent="0.25">
      <c r="A38" s="324" t="s">
        <v>967</v>
      </c>
      <c r="B38" s="262">
        <v>23</v>
      </c>
      <c r="C38" s="264" t="s">
        <v>784</v>
      </c>
      <c r="D38" s="263" t="s">
        <v>783</v>
      </c>
      <c r="E38" s="276" t="s">
        <v>2454</v>
      </c>
      <c r="F38" s="271" t="s">
        <v>2453</v>
      </c>
      <c r="G38" s="275" t="s">
        <v>1036</v>
      </c>
      <c r="H38" s="269">
        <v>264.85000000000002</v>
      </c>
      <c r="I38" s="268" t="s">
        <v>104</v>
      </c>
      <c r="J38" s="333">
        <v>1</v>
      </c>
      <c r="K38" s="253">
        <f t="shared" si="1"/>
        <v>264.85000000000002</v>
      </c>
      <c r="L38" s="267" t="s">
        <v>49</v>
      </c>
      <c r="M38" s="266" t="s">
        <v>50</v>
      </c>
      <c r="N38" s="266" t="s">
        <v>27</v>
      </c>
      <c r="O38" s="265" t="s">
        <v>51</v>
      </c>
      <c r="P38" s="55" t="s">
        <v>52</v>
      </c>
      <c r="Q38" s="56" t="s">
        <v>53</v>
      </c>
    </row>
    <row r="39" spans="1:17" s="250" customFormat="1" ht="40.700000000000003" customHeight="1" x14ac:dyDescent="0.25">
      <c r="A39" s="324" t="s">
        <v>967</v>
      </c>
      <c r="B39" s="262">
        <v>24</v>
      </c>
      <c r="C39" s="264" t="s">
        <v>784</v>
      </c>
      <c r="D39" s="263" t="s">
        <v>783</v>
      </c>
      <c r="E39" s="276" t="s">
        <v>2452</v>
      </c>
      <c r="F39" s="271" t="s">
        <v>2451</v>
      </c>
      <c r="G39" s="275" t="s">
        <v>2439</v>
      </c>
      <c r="H39" s="269">
        <v>2177.9259999999999</v>
      </c>
      <c r="I39" s="268" t="s">
        <v>104</v>
      </c>
      <c r="J39" s="333">
        <v>10</v>
      </c>
      <c r="K39" s="253">
        <f t="shared" si="1"/>
        <v>21779.26</v>
      </c>
      <c r="L39" s="267" t="s">
        <v>129</v>
      </c>
      <c r="M39" s="266" t="s">
        <v>62</v>
      </c>
      <c r="N39" s="266" t="s">
        <v>27</v>
      </c>
      <c r="O39" s="265" t="s">
        <v>51</v>
      </c>
      <c r="P39" s="55" t="s">
        <v>52</v>
      </c>
      <c r="Q39" s="56" t="s">
        <v>53</v>
      </c>
    </row>
    <row r="40" spans="1:17" s="250" customFormat="1" ht="40.700000000000003" customHeight="1" x14ac:dyDescent="0.25">
      <c r="A40" s="324" t="s">
        <v>967</v>
      </c>
      <c r="B40" s="262">
        <v>25</v>
      </c>
      <c r="C40" s="264" t="s">
        <v>784</v>
      </c>
      <c r="D40" s="263" t="s">
        <v>783</v>
      </c>
      <c r="E40" s="276" t="s">
        <v>2450</v>
      </c>
      <c r="F40" s="271" t="s">
        <v>2449</v>
      </c>
      <c r="G40" s="275" t="s">
        <v>2448</v>
      </c>
      <c r="H40" s="269">
        <v>146.02333333333334</v>
      </c>
      <c r="I40" s="268" t="s">
        <v>26</v>
      </c>
      <c r="J40" s="333">
        <v>3</v>
      </c>
      <c r="K40" s="253">
        <f t="shared" si="1"/>
        <v>438.07000000000005</v>
      </c>
      <c r="L40" s="267" t="s">
        <v>129</v>
      </c>
      <c r="M40" s="266" t="s">
        <v>62</v>
      </c>
      <c r="N40" s="266" t="s">
        <v>27</v>
      </c>
      <c r="O40" s="265" t="s">
        <v>51</v>
      </c>
      <c r="P40" s="55" t="s">
        <v>52</v>
      </c>
      <c r="Q40" s="56" t="s">
        <v>53</v>
      </c>
    </row>
    <row r="41" spans="1:17" s="250" customFormat="1" ht="40.700000000000003" customHeight="1" x14ac:dyDescent="0.25">
      <c r="A41" s="324" t="s">
        <v>967</v>
      </c>
      <c r="B41" s="262">
        <v>26</v>
      </c>
      <c r="C41" s="264" t="s">
        <v>784</v>
      </c>
      <c r="D41" s="263" t="s">
        <v>783</v>
      </c>
      <c r="E41" s="276" t="s">
        <v>2447</v>
      </c>
      <c r="F41" s="271" t="s">
        <v>2446</v>
      </c>
      <c r="G41" s="275" t="s">
        <v>2445</v>
      </c>
      <c r="H41" s="269">
        <v>952.42499999999995</v>
      </c>
      <c r="I41" s="268" t="s">
        <v>104</v>
      </c>
      <c r="J41" s="333">
        <v>2</v>
      </c>
      <c r="K41" s="253">
        <f t="shared" si="1"/>
        <v>1904.85</v>
      </c>
      <c r="L41" s="267" t="s">
        <v>129</v>
      </c>
      <c r="M41" s="266" t="s">
        <v>62</v>
      </c>
      <c r="N41" s="266" t="s">
        <v>27</v>
      </c>
      <c r="O41" s="265" t="s">
        <v>51</v>
      </c>
      <c r="P41" s="55" t="s">
        <v>52</v>
      </c>
      <c r="Q41" s="56" t="s">
        <v>53</v>
      </c>
    </row>
    <row r="42" spans="1:17" s="250" customFormat="1" ht="40.700000000000003" customHeight="1" x14ac:dyDescent="0.25">
      <c r="A42" s="324" t="s">
        <v>967</v>
      </c>
      <c r="B42" s="262">
        <v>27</v>
      </c>
      <c r="C42" s="264" t="s">
        <v>784</v>
      </c>
      <c r="D42" s="263" t="s">
        <v>783</v>
      </c>
      <c r="E42" s="276" t="s">
        <v>2444</v>
      </c>
      <c r="F42" s="271" t="s">
        <v>2443</v>
      </c>
      <c r="G42" s="275" t="s">
        <v>2439</v>
      </c>
      <c r="H42" s="269">
        <v>2169.92</v>
      </c>
      <c r="I42" s="268" t="s">
        <v>104</v>
      </c>
      <c r="J42" s="333">
        <v>8</v>
      </c>
      <c r="K42" s="253">
        <f t="shared" si="1"/>
        <v>17359.36</v>
      </c>
      <c r="L42" s="267" t="s">
        <v>129</v>
      </c>
      <c r="M42" s="266" t="s">
        <v>62</v>
      </c>
      <c r="N42" s="266" t="s">
        <v>27</v>
      </c>
      <c r="O42" s="265" t="s">
        <v>51</v>
      </c>
      <c r="P42" s="55" t="s">
        <v>52</v>
      </c>
      <c r="Q42" s="56" t="s">
        <v>53</v>
      </c>
    </row>
    <row r="43" spans="1:17" s="250" customFormat="1" ht="40.700000000000003" customHeight="1" x14ac:dyDescent="0.25">
      <c r="A43" s="324" t="s">
        <v>967</v>
      </c>
      <c r="B43" s="262">
        <v>28</v>
      </c>
      <c r="C43" s="264" t="s">
        <v>784</v>
      </c>
      <c r="D43" s="263" t="s">
        <v>783</v>
      </c>
      <c r="E43" s="276" t="s">
        <v>2441</v>
      </c>
      <c r="F43" s="271" t="s">
        <v>2440</v>
      </c>
      <c r="G43" s="273" t="s">
        <v>2442</v>
      </c>
      <c r="H43" s="269">
        <v>2231.971</v>
      </c>
      <c r="I43" s="268" t="s">
        <v>104</v>
      </c>
      <c r="J43" s="333">
        <v>10</v>
      </c>
      <c r="K43" s="253">
        <f t="shared" si="1"/>
        <v>22319.71</v>
      </c>
      <c r="L43" s="267" t="s">
        <v>49</v>
      </c>
      <c r="M43" s="266" t="s">
        <v>50</v>
      </c>
      <c r="N43" s="266" t="s">
        <v>27</v>
      </c>
      <c r="O43" s="265" t="s">
        <v>51</v>
      </c>
      <c r="P43" s="55" t="s">
        <v>52</v>
      </c>
      <c r="Q43" s="56" t="s">
        <v>53</v>
      </c>
    </row>
    <row r="44" spans="1:17" s="250" customFormat="1" ht="40.700000000000003" customHeight="1" x14ac:dyDescent="0.25">
      <c r="A44" s="324" t="s">
        <v>967</v>
      </c>
      <c r="B44" s="262">
        <v>29</v>
      </c>
      <c r="C44" s="264" t="s">
        <v>784</v>
      </c>
      <c r="D44" s="263" t="s">
        <v>783</v>
      </c>
      <c r="E44" s="276" t="s">
        <v>2441</v>
      </c>
      <c r="F44" s="271" t="s">
        <v>2440</v>
      </c>
      <c r="G44" s="275" t="s">
        <v>2439</v>
      </c>
      <c r="H44" s="269">
        <v>2499.5950000000003</v>
      </c>
      <c r="I44" s="268" t="s">
        <v>104</v>
      </c>
      <c r="J44" s="333">
        <v>14</v>
      </c>
      <c r="K44" s="253">
        <f t="shared" si="1"/>
        <v>34994.33</v>
      </c>
      <c r="L44" s="267" t="s">
        <v>129</v>
      </c>
      <c r="M44" s="266" t="s">
        <v>62</v>
      </c>
      <c r="N44" s="266" t="s">
        <v>27</v>
      </c>
      <c r="O44" s="265" t="s">
        <v>51</v>
      </c>
      <c r="P44" s="55" t="s">
        <v>52</v>
      </c>
      <c r="Q44" s="56" t="s">
        <v>53</v>
      </c>
    </row>
    <row r="45" spans="1:17" s="250" customFormat="1" ht="40.700000000000003" customHeight="1" x14ac:dyDescent="0.25">
      <c r="A45" s="324" t="s">
        <v>967</v>
      </c>
      <c r="B45" s="262">
        <v>30</v>
      </c>
      <c r="C45" s="264" t="s">
        <v>784</v>
      </c>
      <c r="D45" s="263" t="s">
        <v>783</v>
      </c>
      <c r="E45" s="276" t="s">
        <v>2438</v>
      </c>
      <c r="F45" s="271" t="s">
        <v>2437</v>
      </c>
      <c r="G45" s="275" t="s">
        <v>1036</v>
      </c>
      <c r="H45" s="269">
        <v>26.25</v>
      </c>
      <c r="I45" s="268" t="s">
        <v>26</v>
      </c>
      <c r="J45" s="333">
        <v>1</v>
      </c>
      <c r="K45" s="253">
        <f t="shared" si="1"/>
        <v>26.25</v>
      </c>
      <c r="L45" s="267" t="s">
        <v>1372</v>
      </c>
      <c r="M45" s="266" t="s">
        <v>1331</v>
      </c>
      <c r="N45" s="266" t="s">
        <v>27</v>
      </c>
      <c r="O45" s="265" t="s">
        <v>51</v>
      </c>
      <c r="P45" s="55" t="s">
        <v>52</v>
      </c>
      <c r="Q45" s="56" t="s">
        <v>53</v>
      </c>
    </row>
    <row r="46" spans="1:17" s="250" customFormat="1" ht="40.700000000000003" customHeight="1" x14ac:dyDescent="0.25">
      <c r="A46" s="324" t="s">
        <v>967</v>
      </c>
      <c r="B46" s="262">
        <v>31</v>
      </c>
      <c r="C46" s="264" t="s">
        <v>784</v>
      </c>
      <c r="D46" s="263" t="s">
        <v>783</v>
      </c>
      <c r="E46" s="276" t="s">
        <v>2436</v>
      </c>
      <c r="F46" s="271" t="s">
        <v>2435</v>
      </c>
      <c r="G46" s="275" t="s">
        <v>1036</v>
      </c>
      <c r="H46" s="269">
        <v>46.00333333333333</v>
      </c>
      <c r="I46" s="268" t="s">
        <v>26</v>
      </c>
      <c r="J46" s="333">
        <v>3</v>
      </c>
      <c r="K46" s="253">
        <f t="shared" si="1"/>
        <v>138.01</v>
      </c>
      <c r="L46" s="267" t="s">
        <v>49</v>
      </c>
      <c r="M46" s="266" t="s">
        <v>50</v>
      </c>
      <c r="N46" s="266" t="s">
        <v>27</v>
      </c>
      <c r="O46" s="265" t="s">
        <v>51</v>
      </c>
      <c r="P46" s="55" t="s">
        <v>52</v>
      </c>
      <c r="Q46" s="56" t="s">
        <v>53</v>
      </c>
    </row>
    <row r="47" spans="1:17" s="250" customFormat="1" ht="40.700000000000003" customHeight="1" x14ac:dyDescent="0.25">
      <c r="A47" s="324" t="s">
        <v>967</v>
      </c>
      <c r="B47" s="262">
        <v>32</v>
      </c>
      <c r="C47" s="264" t="s">
        <v>784</v>
      </c>
      <c r="D47" s="263" t="s">
        <v>783</v>
      </c>
      <c r="E47" s="276" t="s">
        <v>2434</v>
      </c>
      <c r="F47" s="271" t="s">
        <v>2433</v>
      </c>
      <c r="G47" s="275" t="s">
        <v>2432</v>
      </c>
      <c r="H47" s="269">
        <v>580.41999999999996</v>
      </c>
      <c r="I47" s="268" t="s">
        <v>26</v>
      </c>
      <c r="J47" s="333">
        <v>1</v>
      </c>
      <c r="K47" s="253">
        <f t="shared" si="1"/>
        <v>580.41999999999996</v>
      </c>
      <c r="L47" s="267" t="s">
        <v>129</v>
      </c>
      <c r="M47" s="266" t="s">
        <v>62</v>
      </c>
      <c r="N47" s="266" t="s">
        <v>27</v>
      </c>
      <c r="O47" s="265" t="s">
        <v>51</v>
      </c>
      <c r="P47" s="55" t="s">
        <v>52</v>
      </c>
      <c r="Q47" s="56" t="s">
        <v>53</v>
      </c>
    </row>
    <row r="48" spans="1:17" s="250" customFormat="1" ht="40.700000000000003" customHeight="1" x14ac:dyDescent="0.25">
      <c r="A48" s="324" t="s">
        <v>967</v>
      </c>
      <c r="B48" s="262">
        <v>33</v>
      </c>
      <c r="C48" s="264" t="s">
        <v>784</v>
      </c>
      <c r="D48" s="263" t="s">
        <v>783</v>
      </c>
      <c r="E48" s="271">
        <v>37430003</v>
      </c>
      <c r="F48" s="271" t="s">
        <v>2431</v>
      </c>
      <c r="G48" s="275"/>
      <c r="H48" s="269">
        <v>83.24</v>
      </c>
      <c r="I48" s="268"/>
      <c r="J48" s="333">
        <v>1</v>
      </c>
      <c r="K48" s="253">
        <f t="shared" si="1"/>
        <v>83.24</v>
      </c>
      <c r="L48" s="267" t="s">
        <v>129</v>
      </c>
      <c r="M48" s="266" t="s">
        <v>640</v>
      </c>
      <c r="N48" s="266" t="s">
        <v>27</v>
      </c>
      <c r="O48" s="265" t="s">
        <v>51</v>
      </c>
      <c r="P48" s="55" t="s">
        <v>52</v>
      </c>
      <c r="Q48" s="56" t="s">
        <v>53</v>
      </c>
    </row>
    <row r="49" spans="1:17" s="250" customFormat="1" ht="40.700000000000003" customHeight="1" x14ac:dyDescent="0.25">
      <c r="A49" s="324" t="s">
        <v>967</v>
      </c>
      <c r="B49" s="262">
        <v>34</v>
      </c>
      <c r="C49" s="264" t="s">
        <v>784</v>
      </c>
      <c r="D49" s="263" t="s">
        <v>783</v>
      </c>
      <c r="E49" s="276" t="s">
        <v>2430</v>
      </c>
      <c r="F49" s="271" t="s">
        <v>2429</v>
      </c>
      <c r="G49" s="275" t="s">
        <v>1036</v>
      </c>
      <c r="H49" s="269">
        <v>198.94285714285712</v>
      </c>
      <c r="I49" s="268" t="s">
        <v>26</v>
      </c>
      <c r="J49" s="333">
        <v>7</v>
      </c>
      <c r="K49" s="253">
        <f t="shared" si="1"/>
        <v>1392.6</v>
      </c>
      <c r="L49" s="267" t="s">
        <v>49</v>
      </c>
      <c r="M49" s="266" t="s">
        <v>50</v>
      </c>
      <c r="N49" s="266" t="s">
        <v>27</v>
      </c>
      <c r="O49" s="265" t="s">
        <v>51</v>
      </c>
      <c r="P49" s="55" t="s">
        <v>52</v>
      </c>
      <c r="Q49" s="56" t="s">
        <v>53</v>
      </c>
    </row>
    <row r="50" spans="1:17" s="250" customFormat="1" ht="40.700000000000003" customHeight="1" x14ac:dyDescent="0.25">
      <c r="A50" s="324" t="s">
        <v>967</v>
      </c>
      <c r="B50" s="262">
        <v>35</v>
      </c>
      <c r="C50" s="264" t="s">
        <v>784</v>
      </c>
      <c r="D50" s="263" t="s">
        <v>783</v>
      </c>
      <c r="E50" s="276" t="s">
        <v>2428</v>
      </c>
      <c r="F50" s="271" t="s">
        <v>2427</v>
      </c>
      <c r="G50" s="275">
        <v>43160</v>
      </c>
      <c r="H50" s="269">
        <v>80.132000000000005</v>
      </c>
      <c r="I50" s="268" t="s">
        <v>26</v>
      </c>
      <c r="J50" s="333">
        <v>5</v>
      </c>
      <c r="K50" s="253">
        <f t="shared" si="1"/>
        <v>400.66</v>
      </c>
      <c r="L50" s="267" t="s">
        <v>49</v>
      </c>
      <c r="M50" s="266" t="s">
        <v>50</v>
      </c>
      <c r="N50" s="266" t="s">
        <v>27</v>
      </c>
      <c r="O50" s="265" t="s">
        <v>51</v>
      </c>
      <c r="P50" s="55" t="s">
        <v>52</v>
      </c>
      <c r="Q50" s="56" t="s">
        <v>53</v>
      </c>
    </row>
    <row r="51" spans="1:17" s="250" customFormat="1" ht="40.700000000000003" customHeight="1" x14ac:dyDescent="0.25">
      <c r="A51" s="324" t="s">
        <v>967</v>
      </c>
      <c r="B51" s="262">
        <v>36</v>
      </c>
      <c r="C51" s="264" t="s">
        <v>784</v>
      </c>
      <c r="D51" s="263" t="s">
        <v>783</v>
      </c>
      <c r="E51" s="276" t="s">
        <v>2426</v>
      </c>
      <c r="F51" s="271" t="s">
        <v>2425</v>
      </c>
      <c r="G51" s="275" t="s">
        <v>1036</v>
      </c>
      <c r="H51" s="269">
        <v>462.77</v>
      </c>
      <c r="I51" s="268" t="s">
        <v>26</v>
      </c>
      <c r="J51" s="333">
        <v>2</v>
      </c>
      <c r="K51" s="253">
        <f t="shared" si="1"/>
        <v>925.54</v>
      </c>
      <c r="L51" s="267" t="s">
        <v>49</v>
      </c>
      <c r="M51" s="266" t="s">
        <v>50</v>
      </c>
      <c r="N51" s="266" t="s">
        <v>27</v>
      </c>
      <c r="O51" s="265" t="s">
        <v>51</v>
      </c>
      <c r="P51" s="55" t="s">
        <v>52</v>
      </c>
      <c r="Q51" s="56" t="s">
        <v>53</v>
      </c>
    </row>
    <row r="52" spans="1:17" s="250" customFormat="1" ht="40.700000000000003" customHeight="1" x14ac:dyDescent="0.25">
      <c r="A52" s="324" t="s">
        <v>967</v>
      </c>
      <c r="B52" s="262">
        <v>37</v>
      </c>
      <c r="C52" s="264" t="s">
        <v>784</v>
      </c>
      <c r="D52" s="263" t="s">
        <v>783</v>
      </c>
      <c r="E52" s="276" t="s">
        <v>2424</v>
      </c>
      <c r="F52" s="271" t="s">
        <v>2423</v>
      </c>
      <c r="G52" s="275" t="s">
        <v>1036</v>
      </c>
      <c r="H52" s="269">
        <v>32.037500000000001</v>
      </c>
      <c r="I52" s="268" t="s">
        <v>26</v>
      </c>
      <c r="J52" s="333">
        <v>8</v>
      </c>
      <c r="K52" s="253">
        <f t="shared" si="1"/>
        <v>256.3</v>
      </c>
      <c r="L52" s="267" t="s">
        <v>49</v>
      </c>
      <c r="M52" s="266" t="s">
        <v>50</v>
      </c>
      <c r="N52" s="266" t="s">
        <v>27</v>
      </c>
      <c r="O52" s="265" t="s">
        <v>51</v>
      </c>
      <c r="P52" s="55" t="s">
        <v>52</v>
      </c>
      <c r="Q52" s="56" t="s">
        <v>53</v>
      </c>
    </row>
    <row r="53" spans="1:17" s="250" customFormat="1" ht="40.700000000000003" customHeight="1" x14ac:dyDescent="0.25">
      <c r="A53" s="324" t="s">
        <v>967</v>
      </c>
      <c r="B53" s="262">
        <v>38</v>
      </c>
      <c r="C53" s="264" t="s">
        <v>784</v>
      </c>
      <c r="D53" s="263" t="s">
        <v>783</v>
      </c>
      <c r="E53" s="276" t="s">
        <v>2422</v>
      </c>
      <c r="F53" s="271" t="s">
        <v>2421</v>
      </c>
      <c r="G53" s="275" t="s">
        <v>1036</v>
      </c>
      <c r="H53" s="269">
        <v>1370.82</v>
      </c>
      <c r="I53" s="268" t="s">
        <v>104</v>
      </c>
      <c r="J53" s="333">
        <v>1</v>
      </c>
      <c r="K53" s="253">
        <f t="shared" si="1"/>
        <v>1370.82</v>
      </c>
      <c r="L53" s="267" t="s">
        <v>49</v>
      </c>
      <c r="M53" s="266" t="s">
        <v>50</v>
      </c>
      <c r="N53" s="266" t="s">
        <v>27</v>
      </c>
      <c r="O53" s="265" t="s">
        <v>51</v>
      </c>
      <c r="P53" s="55" t="s">
        <v>52</v>
      </c>
      <c r="Q53" s="56" t="s">
        <v>53</v>
      </c>
    </row>
    <row r="54" spans="1:17" s="250" customFormat="1" ht="40.700000000000003" customHeight="1" x14ac:dyDescent="0.25">
      <c r="A54" s="324" t="s">
        <v>967</v>
      </c>
      <c r="B54" s="262">
        <v>39</v>
      </c>
      <c r="C54" s="264" t="s">
        <v>784</v>
      </c>
      <c r="D54" s="263" t="s">
        <v>2418</v>
      </c>
      <c r="E54" s="276" t="s">
        <v>2420</v>
      </c>
      <c r="F54" s="271" t="s">
        <v>2419</v>
      </c>
      <c r="G54" s="273" t="s">
        <v>1632</v>
      </c>
      <c r="H54" s="269">
        <v>115.5</v>
      </c>
      <c r="I54" s="268" t="s">
        <v>26</v>
      </c>
      <c r="J54" s="333">
        <v>11</v>
      </c>
      <c r="K54" s="253">
        <f t="shared" si="1"/>
        <v>1270.5</v>
      </c>
      <c r="L54" s="267" t="s">
        <v>49</v>
      </c>
      <c r="M54" s="266" t="s">
        <v>50</v>
      </c>
      <c r="N54" s="266" t="s">
        <v>27</v>
      </c>
      <c r="O54" s="265" t="s">
        <v>51</v>
      </c>
      <c r="P54" s="55" t="s">
        <v>52</v>
      </c>
      <c r="Q54" s="56" t="s">
        <v>53</v>
      </c>
    </row>
    <row r="55" spans="1:17" s="250" customFormat="1" ht="40.700000000000003" customHeight="1" x14ac:dyDescent="0.25">
      <c r="A55" s="324" t="s">
        <v>967</v>
      </c>
      <c r="B55" s="262">
        <v>40</v>
      </c>
      <c r="C55" s="264" t="s">
        <v>784</v>
      </c>
      <c r="D55" s="263" t="s">
        <v>2418</v>
      </c>
      <c r="E55" s="276" t="s">
        <v>2417</v>
      </c>
      <c r="F55" s="271" t="s">
        <v>2416</v>
      </c>
      <c r="G55" s="273" t="s">
        <v>1632</v>
      </c>
      <c r="H55" s="269">
        <v>49</v>
      </c>
      <c r="I55" s="268" t="s">
        <v>26</v>
      </c>
      <c r="J55" s="333">
        <v>6</v>
      </c>
      <c r="K55" s="253">
        <f t="shared" si="1"/>
        <v>294</v>
      </c>
      <c r="L55" s="267" t="s">
        <v>49</v>
      </c>
      <c r="M55" s="266" t="s">
        <v>50</v>
      </c>
      <c r="N55" s="266" t="s">
        <v>27</v>
      </c>
      <c r="O55" s="265" t="s">
        <v>51</v>
      </c>
      <c r="P55" s="55" t="s">
        <v>52</v>
      </c>
      <c r="Q55" s="56" t="s">
        <v>53</v>
      </c>
    </row>
    <row r="56" spans="1:17" s="250" customFormat="1" ht="40.700000000000003" customHeight="1" x14ac:dyDescent="0.25">
      <c r="A56" s="324" t="s">
        <v>967</v>
      </c>
      <c r="B56" s="262">
        <v>41</v>
      </c>
      <c r="C56" s="264" t="s">
        <v>728</v>
      </c>
      <c r="D56" s="263" t="s">
        <v>727</v>
      </c>
      <c r="E56" s="276" t="s">
        <v>2415</v>
      </c>
      <c r="F56" s="271" t="s">
        <v>2414</v>
      </c>
      <c r="G56" s="275" t="s">
        <v>1036</v>
      </c>
      <c r="H56" s="269">
        <v>0.88701030927835056</v>
      </c>
      <c r="I56" s="268" t="s">
        <v>26</v>
      </c>
      <c r="J56" s="333">
        <v>97</v>
      </c>
      <c r="K56" s="253">
        <f t="shared" si="1"/>
        <v>86.04</v>
      </c>
      <c r="L56" s="267" t="s">
        <v>129</v>
      </c>
      <c r="M56" s="266" t="s">
        <v>62</v>
      </c>
      <c r="N56" s="266" t="s">
        <v>27</v>
      </c>
      <c r="O56" s="265" t="s">
        <v>51</v>
      </c>
      <c r="P56" s="55" t="s">
        <v>52</v>
      </c>
      <c r="Q56" s="56" t="s">
        <v>53</v>
      </c>
    </row>
    <row r="57" spans="1:17" s="250" customFormat="1" ht="40.700000000000003" customHeight="1" x14ac:dyDescent="0.25">
      <c r="A57" s="324" t="s">
        <v>967</v>
      </c>
      <c r="B57" s="262">
        <v>42</v>
      </c>
      <c r="C57" s="264" t="s">
        <v>728</v>
      </c>
      <c r="D57" s="263" t="s">
        <v>727</v>
      </c>
      <c r="E57" s="276" t="s">
        <v>2413</v>
      </c>
      <c r="F57" s="271" t="s">
        <v>2412</v>
      </c>
      <c r="G57" s="275" t="s">
        <v>1036</v>
      </c>
      <c r="H57" s="269">
        <v>602.12</v>
      </c>
      <c r="I57" s="268" t="s">
        <v>26</v>
      </c>
      <c r="J57" s="333">
        <v>3</v>
      </c>
      <c r="K57" s="253">
        <f t="shared" si="1"/>
        <v>1806.3600000000001</v>
      </c>
      <c r="L57" s="267" t="s">
        <v>129</v>
      </c>
      <c r="M57" s="266" t="s">
        <v>62</v>
      </c>
      <c r="N57" s="266" t="s">
        <v>27</v>
      </c>
      <c r="O57" s="265" t="s">
        <v>51</v>
      </c>
      <c r="P57" s="55" t="s">
        <v>52</v>
      </c>
      <c r="Q57" s="56" t="s">
        <v>53</v>
      </c>
    </row>
    <row r="58" spans="1:17" s="250" customFormat="1" ht="40.700000000000003" customHeight="1" x14ac:dyDescent="0.25">
      <c r="A58" s="324" t="s">
        <v>967</v>
      </c>
      <c r="B58" s="262">
        <v>43</v>
      </c>
      <c r="C58" s="264" t="s">
        <v>917</v>
      </c>
      <c r="D58" s="263" t="s">
        <v>770</v>
      </c>
      <c r="E58" s="276" t="s">
        <v>2411</v>
      </c>
      <c r="F58" s="271" t="s">
        <v>2410</v>
      </c>
      <c r="G58" s="275" t="s">
        <v>1258</v>
      </c>
      <c r="H58" s="269">
        <v>43.38</v>
      </c>
      <c r="I58" s="268" t="s">
        <v>26</v>
      </c>
      <c r="J58" s="333">
        <v>124</v>
      </c>
      <c r="K58" s="253">
        <f t="shared" si="1"/>
        <v>5379.12</v>
      </c>
      <c r="L58" s="267" t="s">
        <v>49</v>
      </c>
      <c r="M58" s="266" t="s">
        <v>50</v>
      </c>
      <c r="N58" s="266" t="s">
        <v>27</v>
      </c>
      <c r="O58" s="265" t="s">
        <v>51</v>
      </c>
      <c r="P58" s="55" t="s">
        <v>52</v>
      </c>
      <c r="Q58" s="56" t="s">
        <v>53</v>
      </c>
    </row>
    <row r="59" spans="1:17" s="250" customFormat="1" ht="40.700000000000003" customHeight="1" x14ac:dyDescent="0.25">
      <c r="A59" s="324" t="s">
        <v>967</v>
      </c>
      <c r="B59" s="262">
        <v>44</v>
      </c>
      <c r="C59" s="264" t="s">
        <v>1203</v>
      </c>
      <c r="D59" s="263" t="s">
        <v>770</v>
      </c>
      <c r="E59" s="276" t="s">
        <v>2409</v>
      </c>
      <c r="F59" s="271" t="s">
        <v>2408</v>
      </c>
      <c r="G59" s="275" t="s">
        <v>1689</v>
      </c>
      <c r="H59" s="269">
        <v>56.707500000000003</v>
      </c>
      <c r="I59" s="268" t="s">
        <v>26</v>
      </c>
      <c r="J59" s="333">
        <v>12</v>
      </c>
      <c r="K59" s="253">
        <f t="shared" ref="K59:K90" si="2">J59*H59</f>
        <v>680.49</v>
      </c>
      <c r="L59" s="267" t="s">
        <v>1372</v>
      </c>
      <c r="M59" s="266" t="s">
        <v>1331</v>
      </c>
      <c r="N59" s="266" t="s">
        <v>27</v>
      </c>
      <c r="O59" s="265" t="s">
        <v>51</v>
      </c>
      <c r="P59" s="55" t="s">
        <v>52</v>
      </c>
      <c r="Q59" s="56" t="s">
        <v>53</v>
      </c>
    </row>
    <row r="60" spans="1:17" s="250" customFormat="1" ht="40.700000000000003" customHeight="1" x14ac:dyDescent="0.25">
      <c r="A60" s="324" t="s">
        <v>967</v>
      </c>
      <c r="B60" s="262">
        <v>45</v>
      </c>
      <c r="C60" s="264" t="s">
        <v>1203</v>
      </c>
      <c r="D60" s="263" t="s">
        <v>770</v>
      </c>
      <c r="E60" s="276" t="s">
        <v>2407</v>
      </c>
      <c r="F60" s="271" t="s">
        <v>2406</v>
      </c>
      <c r="G60" s="275" t="s">
        <v>1689</v>
      </c>
      <c r="H60" s="269">
        <v>17.14</v>
      </c>
      <c r="I60" s="277" t="s">
        <v>26</v>
      </c>
      <c r="J60" s="333">
        <v>3</v>
      </c>
      <c r="K60" s="253">
        <f t="shared" si="2"/>
        <v>51.42</v>
      </c>
      <c r="L60" s="267" t="s">
        <v>1372</v>
      </c>
      <c r="M60" s="266" t="s">
        <v>1331</v>
      </c>
      <c r="N60" s="266" t="s">
        <v>27</v>
      </c>
      <c r="O60" s="265" t="s">
        <v>51</v>
      </c>
      <c r="P60" s="55" t="s">
        <v>52</v>
      </c>
      <c r="Q60" s="56" t="s">
        <v>53</v>
      </c>
    </row>
    <row r="61" spans="1:17" s="250" customFormat="1" ht="40.700000000000003" customHeight="1" x14ac:dyDescent="0.25">
      <c r="A61" s="324" t="s">
        <v>967</v>
      </c>
      <c r="B61" s="262">
        <v>46</v>
      </c>
      <c r="C61" s="264" t="s">
        <v>1203</v>
      </c>
      <c r="D61" s="263" t="s">
        <v>770</v>
      </c>
      <c r="E61" s="276" t="s">
        <v>2405</v>
      </c>
      <c r="F61" s="271" t="s">
        <v>2404</v>
      </c>
      <c r="G61" s="275" t="s">
        <v>1689</v>
      </c>
      <c r="H61" s="269">
        <v>85.760416666666671</v>
      </c>
      <c r="I61" s="277" t="s">
        <v>26</v>
      </c>
      <c r="J61" s="333">
        <v>24</v>
      </c>
      <c r="K61" s="253">
        <f t="shared" si="2"/>
        <v>2058.25</v>
      </c>
      <c r="L61" s="267" t="s">
        <v>1372</v>
      </c>
      <c r="M61" s="266" t="s">
        <v>1331</v>
      </c>
      <c r="N61" s="266" t="s">
        <v>27</v>
      </c>
      <c r="O61" s="265" t="s">
        <v>51</v>
      </c>
      <c r="P61" s="55" t="s">
        <v>52</v>
      </c>
      <c r="Q61" s="56" t="s">
        <v>53</v>
      </c>
    </row>
    <row r="62" spans="1:17" s="250" customFormat="1" ht="40.700000000000003" customHeight="1" x14ac:dyDescent="0.25">
      <c r="A62" s="324" t="s">
        <v>967</v>
      </c>
      <c r="B62" s="262">
        <v>47</v>
      </c>
      <c r="C62" s="264" t="s">
        <v>1203</v>
      </c>
      <c r="D62" s="263" t="s">
        <v>800</v>
      </c>
      <c r="E62" s="276" t="s">
        <v>2402</v>
      </c>
      <c r="F62" s="271" t="s">
        <v>2401</v>
      </c>
      <c r="G62" s="273" t="s">
        <v>2403</v>
      </c>
      <c r="H62" s="269">
        <v>6.4300467653936098</v>
      </c>
      <c r="I62" s="268" t="s">
        <v>896</v>
      </c>
      <c r="J62" s="333">
        <v>769.8</v>
      </c>
      <c r="K62" s="253">
        <f t="shared" si="2"/>
        <v>4949.8500000000004</v>
      </c>
      <c r="L62" s="267" t="s">
        <v>49</v>
      </c>
      <c r="M62" s="266" t="s">
        <v>50</v>
      </c>
      <c r="N62" s="266" t="s">
        <v>27</v>
      </c>
      <c r="O62" s="265" t="s">
        <v>51</v>
      </c>
      <c r="P62" s="55" t="s">
        <v>52</v>
      </c>
      <c r="Q62" s="56" t="s">
        <v>53</v>
      </c>
    </row>
    <row r="63" spans="1:17" s="250" customFormat="1" ht="40.700000000000003" customHeight="1" x14ac:dyDescent="0.25">
      <c r="A63" s="324" t="s">
        <v>967</v>
      </c>
      <c r="B63" s="262">
        <v>48</v>
      </c>
      <c r="C63" s="264" t="s">
        <v>1203</v>
      </c>
      <c r="D63" s="263" t="s">
        <v>800</v>
      </c>
      <c r="E63" s="276" t="s">
        <v>2402</v>
      </c>
      <c r="F63" s="271" t="s">
        <v>2401</v>
      </c>
      <c r="G63" s="273" t="s">
        <v>1036</v>
      </c>
      <c r="H63" s="269">
        <v>8.1300000000000008</v>
      </c>
      <c r="I63" s="268" t="s">
        <v>896</v>
      </c>
      <c r="J63" s="333">
        <v>4</v>
      </c>
      <c r="K63" s="253">
        <f t="shared" si="2"/>
        <v>32.520000000000003</v>
      </c>
      <c r="L63" s="267" t="s">
        <v>129</v>
      </c>
      <c r="M63" s="266" t="s">
        <v>62</v>
      </c>
      <c r="N63" s="266" t="s">
        <v>27</v>
      </c>
      <c r="O63" s="265" t="s">
        <v>51</v>
      </c>
      <c r="P63" s="55" t="s">
        <v>52</v>
      </c>
      <c r="Q63" s="56" t="s">
        <v>53</v>
      </c>
    </row>
    <row r="64" spans="1:17" s="250" customFormat="1" ht="40.700000000000003" customHeight="1" x14ac:dyDescent="0.25">
      <c r="A64" s="324" t="s">
        <v>967</v>
      </c>
      <c r="B64" s="262">
        <v>49</v>
      </c>
      <c r="C64" s="264" t="s">
        <v>1203</v>
      </c>
      <c r="D64" s="263" t="s">
        <v>800</v>
      </c>
      <c r="E64" s="276" t="s">
        <v>2400</v>
      </c>
      <c r="F64" s="271" t="s">
        <v>2399</v>
      </c>
      <c r="G64" s="273" t="s">
        <v>1036</v>
      </c>
      <c r="H64" s="269">
        <v>1.1169811320754717</v>
      </c>
      <c r="I64" s="268" t="s">
        <v>896</v>
      </c>
      <c r="J64" s="333">
        <v>21.2</v>
      </c>
      <c r="K64" s="253">
        <f t="shared" si="2"/>
        <v>23.68</v>
      </c>
      <c r="L64" s="267" t="s">
        <v>49</v>
      </c>
      <c r="M64" s="266" t="s">
        <v>50</v>
      </c>
      <c r="N64" s="266" t="s">
        <v>27</v>
      </c>
      <c r="O64" s="265" t="s">
        <v>51</v>
      </c>
      <c r="P64" s="55" t="s">
        <v>52</v>
      </c>
      <c r="Q64" s="56" t="s">
        <v>53</v>
      </c>
    </row>
    <row r="65" spans="1:17" s="250" customFormat="1" ht="40.700000000000003" customHeight="1" x14ac:dyDescent="0.25">
      <c r="A65" s="324" t="s">
        <v>967</v>
      </c>
      <c r="B65" s="262">
        <v>50</v>
      </c>
      <c r="C65" s="264" t="s">
        <v>1203</v>
      </c>
      <c r="D65" s="263" t="s">
        <v>800</v>
      </c>
      <c r="E65" s="276" t="s">
        <v>2400</v>
      </c>
      <c r="F65" s="271" t="s">
        <v>2399</v>
      </c>
      <c r="G65" s="273" t="s">
        <v>1036</v>
      </c>
      <c r="H65" s="269">
        <v>1.1903225806451612</v>
      </c>
      <c r="I65" s="268" t="s">
        <v>896</v>
      </c>
      <c r="J65" s="333">
        <v>6.2</v>
      </c>
      <c r="K65" s="253">
        <f t="shared" si="2"/>
        <v>7.379999999999999</v>
      </c>
      <c r="L65" s="267" t="s">
        <v>1372</v>
      </c>
      <c r="M65" s="266" t="s">
        <v>1331</v>
      </c>
      <c r="N65" s="266" t="s">
        <v>27</v>
      </c>
      <c r="O65" s="265" t="s">
        <v>51</v>
      </c>
      <c r="P65" s="55" t="s">
        <v>52</v>
      </c>
      <c r="Q65" s="56" t="s">
        <v>53</v>
      </c>
    </row>
    <row r="66" spans="1:17" s="250" customFormat="1" ht="40.700000000000003" customHeight="1" x14ac:dyDescent="0.25">
      <c r="A66" s="324" t="s">
        <v>967</v>
      </c>
      <c r="B66" s="262">
        <v>51</v>
      </c>
      <c r="C66" s="264" t="s">
        <v>1203</v>
      </c>
      <c r="D66" s="263" t="s">
        <v>800</v>
      </c>
      <c r="E66" s="276" t="s">
        <v>2398</v>
      </c>
      <c r="F66" s="271" t="s">
        <v>2397</v>
      </c>
      <c r="G66" s="284">
        <v>40499</v>
      </c>
      <c r="H66" s="269">
        <v>20</v>
      </c>
      <c r="I66" s="268" t="s">
        <v>896</v>
      </c>
      <c r="J66" s="333">
        <v>1E-3</v>
      </c>
      <c r="K66" s="253">
        <f t="shared" si="2"/>
        <v>0.02</v>
      </c>
      <c r="L66" s="267" t="s">
        <v>49</v>
      </c>
      <c r="M66" s="266" t="s">
        <v>50</v>
      </c>
      <c r="N66" s="266" t="s">
        <v>27</v>
      </c>
      <c r="O66" s="265" t="s">
        <v>51</v>
      </c>
      <c r="P66" s="55" t="s">
        <v>52</v>
      </c>
      <c r="Q66" s="56" t="s">
        <v>53</v>
      </c>
    </row>
    <row r="67" spans="1:17" s="250" customFormat="1" ht="40.700000000000003" customHeight="1" x14ac:dyDescent="0.25">
      <c r="A67" s="324" t="s">
        <v>967</v>
      </c>
      <c r="B67" s="262">
        <v>52</v>
      </c>
      <c r="C67" s="264" t="s">
        <v>1203</v>
      </c>
      <c r="D67" s="263" t="s">
        <v>800</v>
      </c>
      <c r="E67" s="276" t="s">
        <v>2396</v>
      </c>
      <c r="F67" s="271" t="s">
        <v>2395</v>
      </c>
      <c r="G67" s="273" t="s">
        <v>1036</v>
      </c>
      <c r="H67" s="269">
        <v>1539.1304347826087</v>
      </c>
      <c r="I67" s="268" t="s">
        <v>742</v>
      </c>
      <c r="J67" s="333">
        <v>2.3E-2</v>
      </c>
      <c r="K67" s="253">
        <f t="shared" si="2"/>
        <v>35.4</v>
      </c>
      <c r="L67" s="267" t="s">
        <v>1372</v>
      </c>
      <c r="M67" s="266" t="s">
        <v>1331</v>
      </c>
      <c r="N67" s="266" t="s">
        <v>27</v>
      </c>
      <c r="O67" s="265" t="s">
        <v>51</v>
      </c>
      <c r="P67" s="55" t="s">
        <v>52</v>
      </c>
      <c r="Q67" s="56" t="s">
        <v>53</v>
      </c>
    </row>
    <row r="68" spans="1:17" s="250" customFormat="1" ht="40.700000000000003" customHeight="1" x14ac:dyDescent="0.25">
      <c r="A68" s="324" t="s">
        <v>967</v>
      </c>
      <c r="B68" s="262">
        <v>53</v>
      </c>
      <c r="C68" s="264" t="s">
        <v>1203</v>
      </c>
      <c r="D68" s="263" t="s">
        <v>800</v>
      </c>
      <c r="E68" s="276" t="s">
        <v>2394</v>
      </c>
      <c r="F68" s="271" t="s">
        <v>2393</v>
      </c>
      <c r="G68" s="273" t="s">
        <v>1036</v>
      </c>
      <c r="H68" s="269">
        <v>1788.5714285714287</v>
      </c>
      <c r="I68" s="268" t="s">
        <v>742</v>
      </c>
      <c r="J68" s="333">
        <v>2.1000000000000001E-2</v>
      </c>
      <c r="K68" s="253">
        <f t="shared" si="2"/>
        <v>37.56</v>
      </c>
      <c r="L68" s="267" t="s">
        <v>49</v>
      </c>
      <c r="M68" s="266" t="s">
        <v>50</v>
      </c>
      <c r="N68" s="266" t="s">
        <v>27</v>
      </c>
      <c r="O68" s="265" t="s">
        <v>51</v>
      </c>
      <c r="P68" s="55" t="s">
        <v>52</v>
      </c>
      <c r="Q68" s="56" t="s">
        <v>53</v>
      </c>
    </row>
    <row r="69" spans="1:17" s="250" customFormat="1" ht="40.700000000000003" customHeight="1" x14ac:dyDescent="0.25">
      <c r="A69" s="324" t="s">
        <v>967</v>
      </c>
      <c r="B69" s="262">
        <v>54</v>
      </c>
      <c r="C69" s="264" t="s">
        <v>1203</v>
      </c>
      <c r="D69" s="263" t="s">
        <v>800</v>
      </c>
      <c r="E69" s="276" t="s">
        <v>2392</v>
      </c>
      <c r="F69" s="271" t="s">
        <v>2391</v>
      </c>
      <c r="G69" s="273" t="s">
        <v>1036</v>
      </c>
      <c r="H69" s="269">
        <v>1784.9999999999998</v>
      </c>
      <c r="I69" s="268" t="s">
        <v>742</v>
      </c>
      <c r="J69" s="333">
        <v>4.0000000000000001E-3</v>
      </c>
      <c r="K69" s="253">
        <f t="shared" si="2"/>
        <v>7.14</v>
      </c>
      <c r="L69" s="267" t="s">
        <v>1372</v>
      </c>
      <c r="M69" s="266" t="s">
        <v>1331</v>
      </c>
      <c r="N69" s="266" t="s">
        <v>27</v>
      </c>
      <c r="O69" s="265" t="s">
        <v>51</v>
      </c>
      <c r="P69" s="55" t="s">
        <v>52</v>
      </c>
      <c r="Q69" s="56" t="s">
        <v>53</v>
      </c>
    </row>
    <row r="70" spans="1:17" s="250" customFormat="1" ht="40.700000000000003" customHeight="1" x14ac:dyDescent="0.25">
      <c r="A70" s="324" t="s">
        <v>967</v>
      </c>
      <c r="B70" s="262">
        <v>55</v>
      </c>
      <c r="C70" s="264" t="s">
        <v>1203</v>
      </c>
      <c r="D70" s="263" t="s">
        <v>800</v>
      </c>
      <c r="E70" s="276" t="s">
        <v>2390</v>
      </c>
      <c r="F70" s="271" t="s">
        <v>2388</v>
      </c>
      <c r="G70" s="273" t="s">
        <v>1036</v>
      </c>
      <c r="H70" s="269">
        <v>1.482</v>
      </c>
      <c r="I70" s="268" t="s">
        <v>896</v>
      </c>
      <c r="J70" s="333">
        <v>25</v>
      </c>
      <c r="K70" s="253">
        <f t="shared" si="2"/>
        <v>37.049999999999997</v>
      </c>
      <c r="L70" s="267" t="s">
        <v>49</v>
      </c>
      <c r="M70" s="266" t="s">
        <v>50</v>
      </c>
      <c r="N70" s="266" t="s">
        <v>27</v>
      </c>
      <c r="O70" s="265" t="s">
        <v>51</v>
      </c>
      <c r="P70" s="55" t="s">
        <v>52</v>
      </c>
      <c r="Q70" s="56" t="s">
        <v>53</v>
      </c>
    </row>
    <row r="71" spans="1:17" s="250" customFormat="1" ht="40.700000000000003" customHeight="1" x14ac:dyDescent="0.25">
      <c r="A71" s="324" t="s">
        <v>967</v>
      </c>
      <c r="B71" s="262">
        <v>56</v>
      </c>
      <c r="C71" s="264" t="s">
        <v>1203</v>
      </c>
      <c r="D71" s="263" t="s">
        <v>800</v>
      </c>
      <c r="E71" s="276" t="s">
        <v>2389</v>
      </c>
      <c r="F71" s="271" t="s">
        <v>2388</v>
      </c>
      <c r="G71" s="273" t="s">
        <v>1036</v>
      </c>
      <c r="H71" s="269">
        <v>1906.6666666666665</v>
      </c>
      <c r="I71" s="268" t="s">
        <v>742</v>
      </c>
      <c r="J71" s="333">
        <v>4.2000000000000003E-2</v>
      </c>
      <c r="K71" s="253">
        <f t="shared" si="2"/>
        <v>80.08</v>
      </c>
      <c r="L71" s="267" t="s">
        <v>49</v>
      </c>
      <c r="M71" s="266" t="s">
        <v>50</v>
      </c>
      <c r="N71" s="266" t="s">
        <v>27</v>
      </c>
      <c r="O71" s="265" t="s">
        <v>51</v>
      </c>
      <c r="P71" s="55" t="s">
        <v>52</v>
      </c>
      <c r="Q71" s="56" t="s">
        <v>53</v>
      </c>
    </row>
    <row r="72" spans="1:17" s="250" customFormat="1" ht="40.700000000000003" customHeight="1" x14ac:dyDescent="0.25">
      <c r="A72" s="324" t="s">
        <v>967</v>
      </c>
      <c r="B72" s="262">
        <v>57</v>
      </c>
      <c r="C72" s="264" t="s">
        <v>1203</v>
      </c>
      <c r="D72" s="263" t="s">
        <v>800</v>
      </c>
      <c r="E72" s="276" t="s">
        <v>2387</v>
      </c>
      <c r="F72" s="271" t="s">
        <v>2386</v>
      </c>
      <c r="G72" s="273" t="s">
        <v>1036</v>
      </c>
      <c r="H72" s="269">
        <v>3652.8571428571422</v>
      </c>
      <c r="I72" s="268" t="s">
        <v>742</v>
      </c>
      <c r="J72" s="333">
        <v>2.1000000000000001E-2</v>
      </c>
      <c r="K72" s="253">
        <f t="shared" si="2"/>
        <v>76.709999999999994</v>
      </c>
      <c r="L72" s="267" t="s">
        <v>1372</v>
      </c>
      <c r="M72" s="266" t="s">
        <v>1331</v>
      </c>
      <c r="N72" s="266" t="s">
        <v>27</v>
      </c>
      <c r="O72" s="265" t="s">
        <v>51</v>
      </c>
      <c r="P72" s="55" t="s">
        <v>52</v>
      </c>
      <c r="Q72" s="56" t="s">
        <v>53</v>
      </c>
    </row>
    <row r="73" spans="1:17" s="250" customFormat="1" ht="40.700000000000003" customHeight="1" x14ac:dyDescent="0.25">
      <c r="A73" s="324" t="s">
        <v>967</v>
      </c>
      <c r="B73" s="262">
        <v>58</v>
      </c>
      <c r="C73" s="264" t="s">
        <v>1203</v>
      </c>
      <c r="D73" s="263" t="s">
        <v>800</v>
      </c>
      <c r="E73" s="276" t="s">
        <v>2385</v>
      </c>
      <c r="F73" s="271" t="s">
        <v>2384</v>
      </c>
      <c r="G73" s="273" t="s">
        <v>1036</v>
      </c>
      <c r="H73" s="269">
        <v>1513.3333333333333</v>
      </c>
      <c r="I73" s="268" t="s">
        <v>742</v>
      </c>
      <c r="J73" s="333">
        <v>3.0000000000000001E-3</v>
      </c>
      <c r="K73" s="253">
        <f t="shared" si="2"/>
        <v>4.54</v>
      </c>
      <c r="L73" s="267" t="s">
        <v>1372</v>
      </c>
      <c r="M73" s="266" t="s">
        <v>1331</v>
      </c>
      <c r="N73" s="266" t="s">
        <v>27</v>
      </c>
      <c r="O73" s="265" t="s">
        <v>51</v>
      </c>
      <c r="P73" s="55" t="s">
        <v>52</v>
      </c>
      <c r="Q73" s="56" t="s">
        <v>53</v>
      </c>
    </row>
    <row r="74" spans="1:17" s="250" customFormat="1" ht="40.700000000000003" customHeight="1" x14ac:dyDescent="0.25">
      <c r="A74" s="324" t="s">
        <v>967</v>
      </c>
      <c r="B74" s="262">
        <v>59</v>
      </c>
      <c r="C74" s="264" t="s">
        <v>1203</v>
      </c>
      <c r="D74" s="263" t="s">
        <v>800</v>
      </c>
      <c r="E74" s="276" t="s">
        <v>2383</v>
      </c>
      <c r="F74" s="271" t="s">
        <v>2382</v>
      </c>
      <c r="G74" s="273" t="s">
        <v>1036</v>
      </c>
      <c r="H74" s="269">
        <v>1.007741935483871</v>
      </c>
      <c r="I74" s="268" t="s">
        <v>896</v>
      </c>
      <c r="J74" s="333">
        <v>263.5</v>
      </c>
      <c r="K74" s="253">
        <f t="shared" si="2"/>
        <v>265.54000000000002</v>
      </c>
      <c r="L74" s="267" t="s">
        <v>49</v>
      </c>
      <c r="M74" s="266" t="s">
        <v>50</v>
      </c>
      <c r="N74" s="266" t="s">
        <v>27</v>
      </c>
      <c r="O74" s="265" t="s">
        <v>51</v>
      </c>
      <c r="P74" s="55" t="s">
        <v>52</v>
      </c>
      <c r="Q74" s="56" t="s">
        <v>53</v>
      </c>
    </row>
    <row r="75" spans="1:17" s="250" customFormat="1" ht="40.700000000000003" customHeight="1" x14ac:dyDescent="0.25">
      <c r="A75" s="324" t="s">
        <v>967</v>
      </c>
      <c r="B75" s="262">
        <v>60</v>
      </c>
      <c r="C75" s="264" t="s">
        <v>1203</v>
      </c>
      <c r="D75" s="263" t="s">
        <v>800</v>
      </c>
      <c r="E75" s="276" t="s">
        <v>2381</v>
      </c>
      <c r="F75" s="271" t="s">
        <v>2380</v>
      </c>
      <c r="G75" s="273" t="s">
        <v>1036</v>
      </c>
      <c r="H75" s="269">
        <v>1682.9268292682927</v>
      </c>
      <c r="I75" s="268" t="s">
        <v>742</v>
      </c>
      <c r="J75" s="333">
        <v>0.123</v>
      </c>
      <c r="K75" s="253">
        <f t="shared" si="2"/>
        <v>207</v>
      </c>
      <c r="L75" s="267" t="s">
        <v>49</v>
      </c>
      <c r="M75" s="266" t="s">
        <v>50</v>
      </c>
      <c r="N75" s="266" t="s">
        <v>27</v>
      </c>
      <c r="O75" s="265" t="s">
        <v>51</v>
      </c>
      <c r="P75" s="55" t="s">
        <v>52</v>
      </c>
      <c r="Q75" s="56" t="s">
        <v>53</v>
      </c>
    </row>
    <row r="76" spans="1:17" s="250" customFormat="1" ht="40.700000000000003" customHeight="1" x14ac:dyDescent="0.25">
      <c r="A76" s="324" t="s">
        <v>967</v>
      </c>
      <c r="B76" s="262">
        <v>61</v>
      </c>
      <c r="C76" s="264" t="s">
        <v>1203</v>
      </c>
      <c r="D76" s="263" t="s">
        <v>800</v>
      </c>
      <c r="E76" s="276" t="s">
        <v>2379</v>
      </c>
      <c r="F76" s="271" t="s">
        <v>2378</v>
      </c>
      <c r="G76" s="273" t="s">
        <v>1036</v>
      </c>
      <c r="H76" s="269">
        <v>942.77777777777783</v>
      </c>
      <c r="I76" s="268" t="s">
        <v>742</v>
      </c>
      <c r="J76" s="333">
        <v>3.5999999999999997E-2</v>
      </c>
      <c r="K76" s="253">
        <f t="shared" si="2"/>
        <v>33.94</v>
      </c>
      <c r="L76" s="267" t="s">
        <v>49</v>
      </c>
      <c r="M76" s="266" t="s">
        <v>50</v>
      </c>
      <c r="N76" s="266" t="s">
        <v>27</v>
      </c>
      <c r="O76" s="265" t="s">
        <v>51</v>
      </c>
      <c r="P76" s="55" t="s">
        <v>52</v>
      </c>
      <c r="Q76" s="56" t="s">
        <v>53</v>
      </c>
    </row>
    <row r="77" spans="1:17" s="250" customFormat="1" ht="40.700000000000003" customHeight="1" x14ac:dyDescent="0.25">
      <c r="A77" s="324" t="s">
        <v>967</v>
      </c>
      <c r="B77" s="262">
        <v>62</v>
      </c>
      <c r="C77" s="264" t="s">
        <v>1203</v>
      </c>
      <c r="D77" s="263" t="s">
        <v>800</v>
      </c>
      <c r="E77" s="276" t="s">
        <v>2379</v>
      </c>
      <c r="F77" s="271" t="s">
        <v>2378</v>
      </c>
      <c r="G77" s="273" t="s">
        <v>1036</v>
      </c>
      <c r="H77" s="269">
        <v>388.18181818181819</v>
      </c>
      <c r="I77" s="268" t="s">
        <v>742</v>
      </c>
      <c r="J77" s="333">
        <v>1.0999999999999999E-2</v>
      </c>
      <c r="K77" s="253">
        <f t="shared" si="2"/>
        <v>4.2699999999999996</v>
      </c>
      <c r="L77" s="267" t="s">
        <v>1372</v>
      </c>
      <c r="M77" s="266" t="s">
        <v>1331</v>
      </c>
      <c r="N77" s="266" t="s">
        <v>27</v>
      </c>
      <c r="O77" s="265" t="s">
        <v>51</v>
      </c>
      <c r="P77" s="55" t="s">
        <v>52</v>
      </c>
      <c r="Q77" s="56" t="s">
        <v>53</v>
      </c>
    </row>
    <row r="78" spans="1:17" s="250" customFormat="1" ht="40.700000000000003" customHeight="1" x14ac:dyDescent="0.25">
      <c r="A78" s="324" t="s">
        <v>967</v>
      </c>
      <c r="B78" s="262">
        <v>63</v>
      </c>
      <c r="C78" s="264" t="s">
        <v>1203</v>
      </c>
      <c r="D78" s="263" t="s">
        <v>800</v>
      </c>
      <c r="E78" s="276" t="s">
        <v>2377</v>
      </c>
      <c r="F78" s="271" t="s">
        <v>2376</v>
      </c>
      <c r="G78" s="273" t="s">
        <v>1036</v>
      </c>
      <c r="H78" s="269">
        <v>1092</v>
      </c>
      <c r="I78" s="268" t="s">
        <v>742</v>
      </c>
      <c r="J78" s="333">
        <v>5.0000000000000001E-3</v>
      </c>
      <c r="K78" s="253">
        <f t="shared" si="2"/>
        <v>5.46</v>
      </c>
      <c r="L78" s="267" t="s">
        <v>1372</v>
      </c>
      <c r="M78" s="266" t="s">
        <v>1331</v>
      </c>
      <c r="N78" s="266" t="s">
        <v>27</v>
      </c>
      <c r="O78" s="265" t="s">
        <v>51</v>
      </c>
      <c r="P78" s="55" t="s">
        <v>52</v>
      </c>
      <c r="Q78" s="56" t="s">
        <v>53</v>
      </c>
    </row>
    <row r="79" spans="1:17" s="250" customFormat="1" ht="40.700000000000003" customHeight="1" x14ac:dyDescent="0.25">
      <c r="A79" s="324" t="s">
        <v>967</v>
      </c>
      <c r="B79" s="262">
        <v>64</v>
      </c>
      <c r="C79" s="264" t="s">
        <v>1208</v>
      </c>
      <c r="D79" s="263" t="s">
        <v>789</v>
      </c>
      <c r="E79" s="276" t="s">
        <v>2375</v>
      </c>
      <c r="F79" s="271" t="s">
        <v>2374</v>
      </c>
      <c r="G79" s="283" t="s">
        <v>1373</v>
      </c>
      <c r="H79" s="269">
        <v>499.66</v>
      </c>
      <c r="I79" s="268" t="s">
        <v>26</v>
      </c>
      <c r="J79" s="333">
        <v>1</v>
      </c>
      <c r="K79" s="253">
        <f t="shared" si="2"/>
        <v>499.66</v>
      </c>
      <c r="L79" s="267" t="s">
        <v>1372</v>
      </c>
      <c r="M79" s="266" t="s">
        <v>1331</v>
      </c>
      <c r="N79" s="266" t="s">
        <v>27</v>
      </c>
      <c r="O79" s="265" t="s">
        <v>51</v>
      </c>
      <c r="P79" s="55" t="s">
        <v>52</v>
      </c>
      <c r="Q79" s="56" t="s">
        <v>53</v>
      </c>
    </row>
    <row r="80" spans="1:17" s="250" customFormat="1" ht="40.700000000000003" customHeight="1" x14ac:dyDescent="0.25">
      <c r="A80" s="324" t="s">
        <v>967</v>
      </c>
      <c r="B80" s="262">
        <v>65</v>
      </c>
      <c r="C80" s="264" t="s">
        <v>2373</v>
      </c>
      <c r="D80" s="263" t="s">
        <v>735</v>
      </c>
      <c r="E80" s="276" t="s">
        <v>2372</v>
      </c>
      <c r="F80" s="271" t="s">
        <v>2371</v>
      </c>
      <c r="G80" s="273" t="s">
        <v>1036</v>
      </c>
      <c r="H80" s="269">
        <v>51978.45</v>
      </c>
      <c r="I80" s="268" t="s">
        <v>26</v>
      </c>
      <c r="J80" s="333">
        <v>2</v>
      </c>
      <c r="K80" s="253">
        <f t="shared" si="2"/>
        <v>103956.9</v>
      </c>
      <c r="L80" s="267" t="s">
        <v>129</v>
      </c>
      <c r="M80" s="266" t="s">
        <v>62</v>
      </c>
      <c r="N80" s="266" t="s">
        <v>27</v>
      </c>
      <c r="O80" s="265" t="s">
        <v>51</v>
      </c>
      <c r="P80" s="55" t="s">
        <v>52</v>
      </c>
      <c r="Q80" s="56" t="s">
        <v>53</v>
      </c>
    </row>
    <row r="81" spans="1:17" s="250" customFormat="1" ht="40.700000000000003" customHeight="1" x14ac:dyDescent="0.25">
      <c r="A81" s="324" t="s">
        <v>967</v>
      </c>
      <c r="B81" s="262">
        <v>66</v>
      </c>
      <c r="C81" s="264" t="s">
        <v>784</v>
      </c>
      <c r="D81" s="263" t="s">
        <v>1291</v>
      </c>
      <c r="E81" s="276" t="s">
        <v>2370</v>
      </c>
      <c r="F81" s="271" t="s">
        <v>2369</v>
      </c>
      <c r="G81" s="275" t="s">
        <v>2171</v>
      </c>
      <c r="H81" s="269">
        <v>68900</v>
      </c>
      <c r="I81" s="268" t="s">
        <v>26</v>
      </c>
      <c r="J81" s="333">
        <v>1</v>
      </c>
      <c r="K81" s="253">
        <f t="shared" si="2"/>
        <v>68900</v>
      </c>
      <c r="L81" s="267" t="s">
        <v>129</v>
      </c>
      <c r="M81" s="266" t="s">
        <v>62</v>
      </c>
      <c r="N81" s="266" t="s">
        <v>27</v>
      </c>
      <c r="O81" s="265" t="s">
        <v>51</v>
      </c>
      <c r="P81" s="55" t="s">
        <v>52</v>
      </c>
      <c r="Q81" s="56" t="s">
        <v>53</v>
      </c>
    </row>
    <row r="82" spans="1:17" s="250" customFormat="1" ht="40.700000000000003" customHeight="1" x14ac:dyDescent="0.25">
      <c r="A82" s="324" t="s">
        <v>967</v>
      </c>
      <c r="B82" s="262">
        <v>67</v>
      </c>
      <c r="C82" s="264" t="s">
        <v>784</v>
      </c>
      <c r="D82" s="263" t="s">
        <v>2317</v>
      </c>
      <c r="E82" s="276" t="s">
        <v>2368</v>
      </c>
      <c r="F82" s="271" t="s">
        <v>2367</v>
      </c>
      <c r="G82" s="273" t="s">
        <v>2345</v>
      </c>
      <c r="H82" s="269">
        <v>872.25599999999997</v>
      </c>
      <c r="I82" s="268" t="s">
        <v>26</v>
      </c>
      <c r="J82" s="333">
        <v>20</v>
      </c>
      <c r="K82" s="253">
        <f t="shared" si="2"/>
        <v>17445.12</v>
      </c>
      <c r="L82" s="267" t="s">
        <v>49</v>
      </c>
      <c r="M82" s="266" t="s">
        <v>50</v>
      </c>
      <c r="N82" s="266" t="s">
        <v>27</v>
      </c>
      <c r="O82" s="265" t="s">
        <v>51</v>
      </c>
      <c r="P82" s="55" t="s">
        <v>52</v>
      </c>
      <c r="Q82" s="56" t="s">
        <v>53</v>
      </c>
    </row>
    <row r="83" spans="1:17" s="250" customFormat="1" ht="40.700000000000003" customHeight="1" x14ac:dyDescent="0.25">
      <c r="A83" s="324" t="s">
        <v>967</v>
      </c>
      <c r="B83" s="262">
        <v>68</v>
      </c>
      <c r="C83" s="264" t="s">
        <v>784</v>
      </c>
      <c r="D83" s="263" t="s">
        <v>2317</v>
      </c>
      <c r="E83" s="276" t="s">
        <v>2366</v>
      </c>
      <c r="F83" s="271" t="s">
        <v>2365</v>
      </c>
      <c r="G83" s="273" t="s">
        <v>2338</v>
      </c>
      <c r="H83" s="269">
        <v>1203.5999999999999</v>
      </c>
      <c r="I83" s="268" t="s">
        <v>26</v>
      </c>
      <c r="J83" s="333">
        <v>3</v>
      </c>
      <c r="K83" s="253">
        <f t="shared" si="2"/>
        <v>3610.7999999999997</v>
      </c>
      <c r="L83" s="267" t="s">
        <v>49</v>
      </c>
      <c r="M83" s="266" t="s">
        <v>50</v>
      </c>
      <c r="N83" s="266" t="s">
        <v>27</v>
      </c>
      <c r="O83" s="265" t="s">
        <v>51</v>
      </c>
      <c r="P83" s="55" t="s">
        <v>52</v>
      </c>
      <c r="Q83" s="56" t="s">
        <v>53</v>
      </c>
    </row>
    <row r="84" spans="1:17" s="250" customFormat="1" ht="40.700000000000003" customHeight="1" x14ac:dyDescent="0.25">
      <c r="A84" s="324" t="s">
        <v>967</v>
      </c>
      <c r="B84" s="262">
        <v>69</v>
      </c>
      <c r="C84" s="264" t="s">
        <v>784</v>
      </c>
      <c r="D84" s="263" t="s">
        <v>2317</v>
      </c>
      <c r="E84" s="276" t="s">
        <v>2366</v>
      </c>
      <c r="F84" s="271" t="s">
        <v>2365</v>
      </c>
      <c r="G84" s="273" t="s">
        <v>2338</v>
      </c>
      <c r="H84" s="269">
        <v>1203.5999999999999</v>
      </c>
      <c r="I84" s="268" t="s">
        <v>26</v>
      </c>
      <c r="J84" s="333">
        <v>3</v>
      </c>
      <c r="K84" s="253">
        <f t="shared" si="2"/>
        <v>3610.7999999999997</v>
      </c>
      <c r="L84" s="267"/>
      <c r="M84" s="266" t="s">
        <v>1724</v>
      </c>
      <c r="N84" s="266" t="s">
        <v>27</v>
      </c>
      <c r="O84" s="265" t="s">
        <v>51</v>
      </c>
      <c r="P84" s="55" t="s">
        <v>52</v>
      </c>
      <c r="Q84" s="56" t="s">
        <v>53</v>
      </c>
    </row>
    <row r="85" spans="1:17" s="250" customFormat="1" ht="40.700000000000003" customHeight="1" x14ac:dyDescent="0.25">
      <c r="A85" s="324" t="s">
        <v>967</v>
      </c>
      <c r="B85" s="262">
        <v>70</v>
      </c>
      <c r="C85" s="264" t="s">
        <v>784</v>
      </c>
      <c r="D85" s="263" t="s">
        <v>2317</v>
      </c>
      <c r="E85" s="276" t="s">
        <v>2364</v>
      </c>
      <c r="F85" s="271" t="s">
        <v>2363</v>
      </c>
      <c r="G85" s="273" t="s">
        <v>2345</v>
      </c>
      <c r="H85" s="269">
        <v>1736.7237500000001</v>
      </c>
      <c r="I85" s="268" t="s">
        <v>26</v>
      </c>
      <c r="J85" s="333">
        <v>8</v>
      </c>
      <c r="K85" s="253">
        <f t="shared" si="2"/>
        <v>13893.79</v>
      </c>
      <c r="L85" s="267" t="s">
        <v>49</v>
      </c>
      <c r="M85" s="266" t="s">
        <v>50</v>
      </c>
      <c r="N85" s="266" t="s">
        <v>27</v>
      </c>
      <c r="O85" s="265" t="s">
        <v>51</v>
      </c>
      <c r="P85" s="55" t="s">
        <v>52</v>
      </c>
      <c r="Q85" s="56" t="s">
        <v>53</v>
      </c>
    </row>
    <row r="86" spans="1:17" s="250" customFormat="1" ht="40.700000000000003" customHeight="1" x14ac:dyDescent="0.25">
      <c r="A86" s="324" t="s">
        <v>967</v>
      </c>
      <c r="B86" s="262">
        <v>71</v>
      </c>
      <c r="C86" s="264" t="s">
        <v>784</v>
      </c>
      <c r="D86" s="263" t="s">
        <v>2317</v>
      </c>
      <c r="E86" s="276" t="s">
        <v>2362</v>
      </c>
      <c r="F86" s="271" t="s">
        <v>2361</v>
      </c>
      <c r="G86" s="273" t="s">
        <v>2338</v>
      </c>
      <c r="H86" s="269">
        <v>592.95000000000005</v>
      </c>
      <c r="I86" s="268" t="s">
        <v>26</v>
      </c>
      <c r="J86" s="333">
        <v>21</v>
      </c>
      <c r="K86" s="253">
        <f t="shared" si="2"/>
        <v>12451.95</v>
      </c>
      <c r="L86" s="267" t="s">
        <v>49</v>
      </c>
      <c r="M86" s="266" t="s">
        <v>50</v>
      </c>
      <c r="N86" s="266" t="s">
        <v>27</v>
      </c>
      <c r="O86" s="265" t="s">
        <v>51</v>
      </c>
      <c r="P86" s="55" t="s">
        <v>52</v>
      </c>
      <c r="Q86" s="56" t="s">
        <v>53</v>
      </c>
    </row>
    <row r="87" spans="1:17" s="250" customFormat="1" ht="40.700000000000003" customHeight="1" x14ac:dyDescent="0.25">
      <c r="A87" s="324" t="s">
        <v>967</v>
      </c>
      <c r="B87" s="262">
        <v>72</v>
      </c>
      <c r="C87" s="264" t="s">
        <v>784</v>
      </c>
      <c r="D87" s="263" t="s">
        <v>2317</v>
      </c>
      <c r="E87" s="276" t="s">
        <v>2362</v>
      </c>
      <c r="F87" s="271" t="s">
        <v>2361</v>
      </c>
      <c r="G87" s="273" t="s">
        <v>2338</v>
      </c>
      <c r="H87" s="269">
        <v>592.95000000000005</v>
      </c>
      <c r="I87" s="268" t="s">
        <v>26</v>
      </c>
      <c r="J87" s="333">
        <v>10</v>
      </c>
      <c r="K87" s="253">
        <f t="shared" si="2"/>
        <v>5929.5</v>
      </c>
      <c r="L87" s="267"/>
      <c r="M87" s="266" t="s">
        <v>1724</v>
      </c>
      <c r="N87" s="266" t="s">
        <v>27</v>
      </c>
      <c r="O87" s="265" t="s">
        <v>51</v>
      </c>
      <c r="P87" s="55" t="s">
        <v>52</v>
      </c>
      <c r="Q87" s="56" t="s">
        <v>53</v>
      </c>
    </row>
    <row r="88" spans="1:17" s="250" customFormat="1" ht="40.700000000000003" customHeight="1" x14ac:dyDescent="0.25">
      <c r="A88" s="324" t="s">
        <v>967</v>
      </c>
      <c r="B88" s="262">
        <v>73</v>
      </c>
      <c r="C88" s="264" t="s">
        <v>784</v>
      </c>
      <c r="D88" s="263" t="s">
        <v>2317</v>
      </c>
      <c r="E88" s="276" t="s">
        <v>2360</v>
      </c>
      <c r="F88" s="271" t="s">
        <v>2359</v>
      </c>
      <c r="G88" s="273" t="s">
        <v>2358</v>
      </c>
      <c r="H88" s="269">
        <v>148.95072727272728</v>
      </c>
      <c r="I88" s="268" t="s">
        <v>26</v>
      </c>
      <c r="J88" s="333">
        <v>55</v>
      </c>
      <c r="K88" s="253">
        <f t="shared" si="2"/>
        <v>8192.2900000000009</v>
      </c>
      <c r="L88" s="267" t="s">
        <v>49</v>
      </c>
      <c r="M88" s="266" t="s">
        <v>50</v>
      </c>
      <c r="N88" s="266" t="s">
        <v>27</v>
      </c>
      <c r="O88" s="265" t="s">
        <v>51</v>
      </c>
      <c r="P88" s="55" t="s">
        <v>52</v>
      </c>
      <c r="Q88" s="56" t="s">
        <v>53</v>
      </c>
    </row>
    <row r="89" spans="1:17" s="250" customFormat="1" ht="40.700000000000003" customHeight="1" x14ac:dyDescent="0.25">
      <c r="A89" s="324" t="s">
        <v>967</v>
      </c>
      <c r="B89" s="262">
        <v>74</v>
      </c>
      <c r="C89" s="264" t="s">
        <v>784</v>
      </c>
      <c r="D89" s="263" t="s">
        <v>2317</v>
      </c>
      <c r="E89" s="276" t="s">
        <v>2360</v>
      </c>
      <c r="F89" s="271" t="s">
        <v>2359</v>
      </c>
      <c r="G89" s="273" t="s">
        <v>2358</v>
      </c>
      <c r="H89" s="269">
        <v>111.72</v>
      </c>
      <c r="I89" s="268" t="s">
        <v>26</v>
      </c>
      <c r="J89" s="333">
        <v>1</v>
      </c>
      <c r="K89" s="253">
        <f t="shared" si="2"/>
        <v>111.72</v>
      </c>
      <c r="L89" s="267"/>
      <c r="M89" s="266" t="s">
        <v>1724</v>
      </c>
      <c r="N89" s="266" t="s">
        <v>27</v>
      </c>
      <c r="O89" s="265" t="s">
        <v>51</v>
      </c>
      <c r="P89" s="55" t="s">
        <v>52</v>
      </c>
      <c r="Q89" s="56" t="s">
        <v>53</v>
      </c>
    </row>
    <row r="90" spans="1:17" s="250" customFormat="1" ht="40.700000000000003" customHeight="1" x14ac:dyDescent="0.25">
      <c r="A90" s="324" t="s">
        <v>967</v>
      </c>
      <c r="B90" s="262">
        <v>75</v>
      </c>
      <c r="C90" s="264" t="s">
        <v>784</v>
      </c>
      <c r="D90" s="263" t="s">
        <v>2317</v>
      </c>
      <c r="E90" s="276" t="s">
        <v>2357</v>
      </c>
      <c r="F90" s="271" t="s">
        <v>2356</v>
      </c>
      <c r="G90" s="275" t="s">
        <v>2338</v>
      </c>
      <c r="H90" s="269">
        <v>6885.3</v>
      </c>
      <c r="I90" s="268" t="s">
        <v>26</v>
      </c>
      <c r="J90" s="333">
        <v>2</v>
      </c>
      <c r="K90" s="253">
        <f t="shared" si="2"/>
        <v>13770.6</v>
      </c>
      <c r="L90" s="267"/>
      <c r="M90" s="266" t="s">
        <v>1761</v>
      </c>
      <c r="N90" s="266" t="s">
        <v>27</v>
      </c>
      <c r="O90" s="265" t="s">
        <v>51</v>
      </c>
      <c r="P90" s="55" t="s">
        <v>52</v>
      </c>
      <c r="Q90" s="56" t="s">
        <v>53</v>
      </c>
    </row>
    <row r="91" spans="1:17" s="250" customFormat="1" ht="40.700000000000003" customHeight="1" x14ac:dyDescent="0.25">
      <c r="A91" s="324" t="s">
        <v>967</v>
      </c>
      <c r="B91" s="262">
        <v>76</v>
      </c>
      <c r="C91" s="264" t="s">
        <v>784</v>
      </c>
      <c r="D91" s="263" t="s">
        <v>2317</v>
      </c>
      <c r="E91" s="276" t="s">
        <v>2355</v>
      </c>
      <c r="F91" s="271" t="s">
        <v>2354</v>
      </c>
      <c r="G91" s="275" t="s">
        <v>2338</v>
      </c>
      <c r="H91" s="269">
        <v>519.19999999999993</v>
      </c>
      <c r="I91" s="268" t="s">
        <v>26</v>
      </c>
      <c r="J91" s="333">
        <v>3</v>
      </c>
      <c r="K91" s="253">
        <f t="shared" ref="K91:K97" si="3">J91*H91</f>
        <v>1557.6</v>
      </c>
      <c r="L91" s="267" t="s">
        <v>49</v>
      </c>
      <c r="M91" s="266" t="s">
        <v>50</v>
      </c>
      <c r="N91" s="266" t="s">
        <v>27</v>
      </c>
      <c r="O91" s="265" t="s">
        <v>51</v>
      </c>
      <c r="P91" s="55" t="s">
        <v>52</v>
      </c>
      <c r="Q91" s="56" t="s">
        <v>53</v>
      </c>
    </row>
    <row r="92" spans="1:17" s="250" customFormat="1" ht="40.700000000000003" customHeight="1" x14ac:dyDescent="0.25">
      <c r="A92" s="324" t="s">
        <v>967</v>
      </c>
      <c r="B92" s="262">
        <v>77</v>
      </c>
      <c r="C92" s="264" t="s">
        <v>784</v>
      </c>
      <c r="D92" s="263" t="s">
        <v>2317</v>
      </c>
      <c r="E92" s="276" t="s">
        <v>2355</v>
      </c>
      <c r="F92" s="271" t="s">
        <v>2354</v>
      </c>
      <c r="G92" s="275" t="s">
        <v>2338</v>
      </c>
      <c r="H92" s="269">
        <v>566.4</v>
      </c>
      <c r="I92" s="268" t="s">
        <v>26</v>
      </c>
      <c r="J92" s="333">
        <v>1</v>
      </c>
      <c r="K92" s="253">
        <f t="shared" si="3"/>
        <v>566.4</v>
      </c>
      <c r="L92" s="267"/>
      <c r="M92" s="266" t="s">
        <v>1724</v>
      </c>
      <c r="N92" s="266" t="s">
        <v>27</v>
      </c>
      <c r="O92" s="265" t="s">
        <v>51</v>
      </c>
      <c r="P92" s="55" t="s">
        <v>52</v>
      </c>
      <c r="Q92" s="56" t="s">
        <v>53</v>
      </c>
    </row>
    <row r="93" spans="1:17" s="250" customFormat="1" ht="40.700000000000003" customHeight="1" x14ac:dyDescent="0.25">
      <c r="A93" s="324" t="s">
        <v>967</v>
      </c>
      <c r="B93" s="262">
        <v>78</v>
      </c>
      <c r="C93" s="264" t="s">
        <v>784</v>
      </c>
      <c r="D93" s="263" t="s">
        <v>2317</v>
      </c>
      <c r="E93" s="276" t="s">
        <v>2353</v>
      </c>
      <c r="F93" s="271" t="s">
        <v>2352</v>
      </c>
      <c r="G93" s="275" t="s">
        <v>2338</v>
      </c>
      <c r="H93" s="269">
        <v>840.75</v>
      </c>
      <c r="I93" s="268" t="s">
        <v>26</v>
      </c>
      <c r="J93" s="333">
        <v>1</v>
      </c>
      <c r="K93" s="253">
        <f t="shared" si="3"/>
        <v>840.75</v>
      </c>
      <c r="L93" s="267"/>
      <c r="M93" s="266" t="s">
        <v>1724</v>
      </c>
      <c r="N93" s="266" t="s">
        <v>27</v>
      </c>
      <c r="O93" s="265" t="s">
        <v>51</v>
      </c>
      <c r="P93" s="55" t="s">
        <v>52</v>
      </c>
      <c r="Q93" s="56" t="s">
        <v>53</v>
      </c>
    </row>
    <row r="94" spans="1:17" s="250" customFormat="1" ht="40.700000000000003" customHeight="1" x14ac:dyDescent="0.25">
      <c r="A94" s="324" t="s">
        <v>967</v>
      </c>
      <c r="B94" s="262">
        <v>79</v>
      </c>
      <c r="C94" s="264" t="s">
        <v>784</v>
      </c>
      <c r="D94" s="263" t="s">
        <v>2317</v>
      </c>
      <c r="E94" s="276" t="s">
        <v>2353</v>
      </c>
      <c r="F94" s="271" t="s">
        <v>2352</v>
      </c>
      <c r="G94" s="275" t="s">
        <v>2338</v>
      </c>
      <c r="H94" s="269">
        <v>840.745</v>
      </c>
      <c r="I94" s="268" t="s">
        <v>26</v>
      </c>
      <c r="J94" s="333">
        <v>2</v>
      </c>
      <c r="K94" s="253">
        <f t="shared" si="3"/>
        <v>1681.49</v>
      </c>
      <c r="L94" s="267" t="s">
        <v>49</v>
      </c>
      <c r="M94" s="266" t="s">
        <v>50</v>
      </c>
      <c r="N94" s="266" t="s">
        <v>27</v>
      </c>
      <c r="O94" s="265" t="s">
        <v>51</v>
      </c>
      <c r="P94" s="55" t="s">
        <v>52</v>
      </c>
      <c r="Q94" s="56" t="s">
        <v>53</v>
      </c>
    </row>
    <row r="95" spans="1:17" s="250" customFormat="1" ht="40.700000000000003" customHeight="1" x14ac:dyDescent="0.25">
      <c r="A95" s="324" t="s">
        <v>967</v>
      </c>
      <c r="B95" s="262">
        <v>80</v>
      </c>
      <c r="C95" s="264" t="s">
        <v>784</v>
      </c>
      <c r="D95" s="263" t="s">
        <v>2317</v>
      </c>
      <c r="E95" s="276" t="s">
        <v>2351</v>
      </c>
      <c r="F95" s="271" t="s">
        <v>2350</v>
      </c>
      <c r="G95" s="275" t="s">
        <v>1036</v>
      </c>
      <c r="H95" s="269">
        <v>152.52500000000001</v>
      </c>
      <c r="I95" s="268" t="s">
        <v>26</v>
      </c>
      <c r="J95" s="333">
        <v>4</v>
      </c>
      <c r="K95" s="253">
        <f t="shared" si="3"/>
        <v>610.1</v>
      </c>
      <c r="L95" s="267" t="s">
        <v>49</v>
      </c>
      <c r="M95" s="266" t="s">
        <v>50</v>
      </c>
      <c r="N95" s="266" t="s">
        <v>27</v>
      </c>
      <c r="O95" s="265" t="s">
        <v>51</v>
      </c>
      <c r="P95" s="55" t="s">
        <v>52</v>
      </c>
      <c r="Q95" s="56" t="s">
        <v>53</v>
      </c>
    </row>
    <row r="96" spans="1:17" s="250" customFormat="1" ht="40.700000000000003" customHeight="1" x14ac:dyDescent="0.25">
      <c r="A96" s="324" t="s">
        <v>967</v>
      </c>
      <c r="B96" s="262">
        <v>81</v>
      </c>
      <c r="C96" s="264" t="s">
        <v>784</v>
      </c>
      <c r="D96" s="263" t="s">
        <v>2317</v>
      </c>
      <c r="E96" s="274" t="s">
        <v>2349</v>
      </c>
      <c r="F96" s="271" t="s">
        <v>2348</v>
      </c>
      <c r="G96" s="275" t="s">
        <v>2338</v>
      </c>
      <c r="H96" s="269">
        <v>796.09799999999996</v>
      </c>
      <c r="I96" s="268" t="s">
        <v>26</v>
      </c>
      <c r="J96" s="333">
        <v>5</v>
      </c>
      <c r="K96" s="253">
        <f t="shared" si="3"/>
        <v>3980.49</v>
      </c>
      <c r="L96" s="267" t="s">
        <v>49</v>
      </c>
      <c r="M96" s="266" t="s">
        <v>50</v>
      </c>
      <c r="N96" s="266" t="s">
        <v>27</v>
      </c>
      <c r="O96" s="265" t="s">
        <v>51</v>
      </c>
      <c r="P96" s="55" t="s">
        <v>52</v>
      </c>
      <c r="Q96" s="56" t="s">
        <v>53</v>
      </c>
    </row>
    <row r="97" spans="1:17" s="250" customFormat="1" ht="40.700000000000003" customHeight="1" x14ac:dyDescent="0.25">
      <c r="A97" s="324" t="s">
        <v>967</v>
      </c>
      <c r="B97" s="262">
        <v>82</v>
      </c>
      <c r="C97" s="264" t="s">
        <v>784</v>
      </c>
      <c r="D97" s="263" t="s">
        <v>2317</v>
      </c>
      <c r="E97" s="276" t="s">
        <v>2347</v>
      </c>
      <c r="F97" s="271" t="s">
        <v>2346</v>
      </c>
      <c r="G97" s="273" t="s">
        <v>2345</v>
      </c>
      <c r="H97" s="269">
        <v>921.10833333333323</v>
      </c>
      <c r="I97" s="268" t="s">
        <v>26</v>
      </c>
      <c r="J97" s="333">
        <v>6</v>
      </c>
      <c r="K97" s="253">
        <f t="shared" si="3"/>
        <v>5526.65</v>
      </c>
      <c r="L97" s="267" t="s">
        <v>49</v>
      </c>
      <c r="M97" s="266" t="s">
        <v>50</v>
      </c>
      <c r="N97" s="266" t="s">
        <v>27</v>
      </c>
      <c r="O97" s="265" t="s">
        <v>51</v>
      </c>
      <c r="P97" s="55" t="s">
        <v>52</v>
      </c>
      <c r="Q97" s="56" t="s">
        <v>53</v>
      </c>
    </row>
    <row r="98" spans="1:17" s="250" customFormat="1" ht="40.700000000000003" customHeight="1" x14ac:dyDescent="0.25">
      <c r="A98" s="324" t="s">
        <v>967</v>
      </c>
      <c r="B98" s="262">
        <v>83</v>
      </c>
      <c r="C98" s="264" t="s">
        <v>784</v>
      </c>
      <c r="D98" s="263" t="s">
        <v>2317</v>
      </c>
      <c r="E98" s="276" t="s">
        <v>2344</v>
      </c>
      <c r="F98" s="271" t="s">
        <v>2343</v>
      </c>
      <c r="G98" s="273" t="s">
        <v>1036</v>
      </c>
      <c r="H98" s="269">
        <v>46.341111111111111</v>
      </c>
      <c r="I98" s="268" t="s">
        <v>26</v>
      </c>
      <c r="J98" s="333">
        <v>9</v>
      </c>
      <c r="K98" s="253">
        <f>J98*H98+0.01</f>
        <v>417.08</v>
      </c>
      <c r="L98" s="267" t="s">
        <v>49</v>
      </c>
      <c r="M98" s="266" t="s">
        <v>50</v>
      </c>
      <c r="N98" s="266" t="s">
        <v>27</v>
      </c>
      <c r="O98" s="265" t="s">
        <v>51</v>
      </c>
      <c r="P98" s="55" t="s">
        <v>52</v>
      </c>
      <c r="Q98" s="56" t="s">
        <v>53</v>
      </c>
    </row>
    <row r="99" spans="1:17" s="250" customFormat="1" ht="40.700000000000003" customHeight="1" x14ac:dyDescent="0.25">
      <c r="A99" s="324" t="s">
        <v>967</v>
      </c>
      <c r="B99" s="262">
        <v>84</v>
      </c>
      <c r="C99" s="264" t="s">
        <v>784</v>
      </c>
      <c r="D99" s="263" t="s">
        <v>2317</v>
      </c>
      <c r="E99" s="276" t="s">
        <v>2344</v>
      </c>
      <c r="F99" s="271" t="s">
        <v>2343</v>
      </c>
      <c r="G99" s="273" t="s">
        <v>1036</v>
      </c>
      <c r="H99" s="269">
        <v>22.648888888888891</v>
      </c>
      <c r="I99" s="268" t="s">
        <v>26</v>
      </c>
      <c r="J99" s="333">
        <v>18</v>
      </c>
      <c r="K99" s="253">
        <f t="shared" ref="K99:K162" si="4">J99*H99</f>
        <v>407.68000000000006</v>
      </c>
      <c r="L99" s="267" t="s">
        <v>129</v>
      </c>
      <c r="M99" s="266" t="s">
        <v>62</v>
      </c>
      <c r="N99" s="266" t="s">
        <v>27</v>
      </c>
      <c r="O99" s="265" t="s">
        <v>51</v>
      </c>
      <c r="P99" s="55" t="s">
        <v>52</v>
      </c>
      <c r="Q99" s="56" t="s">
        <v>53</v>
      </c>
    </row>
    <row r="100" spans="1:17" s="250" customFormat="1" ht="40.700000000000003" customHeight="1" x14ac:dyDescent="0.25">
      <c r="A100" s="324" t="s">
        <v>967</v>
      </c>
      <c r="B100" s="262">
        <v>85</v>
      </c>
      <c r="C100" s="264" t="s">
        <v>784</v>
      </c>
      <c r="D100" s="263" t="s">
        <v>2317</v>
      </c>
      <c r="E100" s="276" t="s">
        <v>2342</v>
      </c>
      <c r="F100" s="271" t="s">
        <v>2341</v>
      </c>
      <c r="G100" s="273" t="s">
        <v>1036</v>
      </c>
      <c r="H100" s="269">
        <v>0.29149999999999998</v>
      </c>
      <c r="I100" s="268" t="s">
        <v>26</v>
      </c>
      <c r="J100" s="333">
        <v>20</v>
      </c>
      <c r="K100" s="253">
        <f t="shared" si="4"/>
        <v>5.83</v>
      </c>
      <c r="L100" s="267" t="s">
        <v>49</v>
      </c>
      <c r="M100" s="266" t="s">
        <v>50</v>
      </c>
      <c r="N100" s="266" t="s">
        <v>27</v>
      </c>
      <c r="O100" s="265" t="s">
        <v>51</v>
      </c>
      <c r="P100" s="55" t="s">
        <v>52</v>
      </c>
      <c r="Q100" s="56" t="s">
        <v>53</v>
      </c>
    </row>
    <row r="101" spans="1:17" s="250" customFormat="1" ht="40.700000000000003" customHeight="1" x14ac:dyDescent="0.25">
      <c r="A101" s="324" t="s">
        <v>967</v>
      </c>
      <c r="B101" s="262">
        <v>86</v>
      </c>
      <c r="C101" s="264" t="s">
        <v>784</v>
      </c>
      <c r="D101" s="263" t="s">
        <v>2317</v>
      </c>
      <c r="E101" s="276" t="s">
        <v>2340</v>
      </c>
      <c r="F101" s="271" t="s">
        <v>2339</v>
      </c>
      <c r="G101" s="273" t="s">
        <v>2338</v>
      </c>
      <c r="H101" s="269">
        <v>474.36</v>
      </c>
      <c r="I101" s="268" t="s">
        <v>26</v>
      </c>
      <c r="J101" s="333">
        <v>1</v>
      </c>
      <c r="K101" s="253">
        <f t="shared" si="4"/>
        <v>474.36</v>
      </c>
      <c r="L101" s="267" t="s">
        <v>49</v>
      </c>
      <c r="M101" s="266" t="s">
        <v>50</v>
      </c>
      <c r="N101" s="266" t="s">
        <v>27</v>
      </c>
      <c r="O101" s="265" t="s">
        <v>51</v>
      </c>
      <c r="P101" s="55" t="s">
        <v>52</v>
      </c>
      <c r="Q101" s="56" t="s">
        <v>53</v>
      </c>
    </row>
    <row r="102" spans="1:17" s="250" customFormat="1" ht="40.700000000000003" customHeight="1" x14ac:dyDescent="0.25">
      <c r="A102" s="324" t="s">
        <v>967</v>
      </c>
      <c r="B102" s="262">
        <v>87</v>
      </c>
      <c r="C102" s="264" t="s">
        <v>784</v>
      </c>
      <c r="D102" s="263" t="s">
        <v>2317</v>
      </c>
      <c r="E102" s="276" t="s">
        <v>2337</v>
      </c>
      <c r="F102" s="271" t="s">
        <v>2336</v>
      </c>
      <c r="G102" s="275" t="s">
        <v>1907</v>
      </c>
      <c r="H102" s="269">
        <v>2284.14</v>
      </c>
      <c r="I102" s="268" t="s">
        <v>26</v>
      </c>
      <c r="J102" s="333">
        <v>2</v>
      </c>
      <c r="K102" s="253">
        <f t="shared" si="4"/>
        <v>4568.28</v>
      </c>
      <c r="L102" s="267" t="s">
        <v>129</v>
      </c>
      <c r="M102" s="266" t="s">
        <v>62</v>
      </c>
      <c r="N102" s="266" t="s">
        <v>27</v>
      </c>
      <c r="O102" s="265" t="s">
        <v>51</v>
      </c>
      <c r="P102" s="55" t="s">
        <v>52</v>
      </c>
      <c r="Q102" s="56" t="s">
        <v>53</v>
      </c>
    </row>
    <row r="103" spans="1:17" s="250" customFormat="1" ht="40.700000000000003" customHeight="1" x14ac:dyDescent="0.25">
      <c r="A103" s="324" t="s">
        <v>967</v>
      </c>
      <c r="B103" s="262">
        <v>88</v>
      </c>
      <c r="C103" s="264" t="s">
        <v>784</v>
      </c>
      <c r="D103" s="263" t="s">
        <v>2317</v>
      </c>
      <c r="E103" s="276" t="s">
        <v>2335</v>
      </c>
      <c r="F103" s="271" t="s">
        <v>2334</v>
      </c>
      <c r="G103" s="273" t="s">
        <v>1885</v>
      </c>
      <c r="H103" s="269">
        <v>64.325000000000003</v>
      </c>
      <c r="I103" s="268" t="s">
        <v>26</v>
      </c>
      <c r="J103" s="333">
        <v>4</v>
      </c>
      <c r="K103" s="253">
        <f t="shared" si="4"/>
        <v>257.3</v>
      </c>
      <c r="L103" s="267" t="s">
        <v>49</v>
      </c>
      <c r="M103" s="266" t="s">
        <v>50</v>
      </c>
      <c r="N103" s="266" t="s">
        <v>27</v>
      </c>
      <c r="O103" s="265" t="s">
        <v>51</v>
      </c>
      <c r="P103" s="55" t="s">
        <v>52</v>
      </c>
      <c r="Q103" s="56" t="s">
        <v>53</v>
      </c>
    </row>
    <row r="104" spans="1:17" s="250" customFormat="1" ht="40.700000000000003" customHeight="1" x14ac:dyDescent="0.25">
      <c r="A104" s="324" t="s">
        <v>967</v>
      </c>
      <c r="B104" s="262">
        <v>89</v>
      </c>
      <c r="C104" s="264" t="s">
        <v>784</v>
      </c>
      <c r="D104" s="263" t="s">
        <v>2317</v>
      </c>
      <c r="E104" s="276" t="s">
        <v>2333</v>
      </c>
      <c r="F104" s="271" t="s">
        <v>2332</v>
      </c>
      <c r="G104" s="273" t="s">
        <v>1885</v>
      </c>
      <c r="H104" s="269">
        <v>73.323750000000004</v>
      </c>
      <c r="I104" s="268" t="s">
        <v>26</v>
      </c>
      <c r="J104" s="333">
        <v>8</v>
      </c>
      <c r="K104" s="253">
        <f t="shared" si="4"/>
        <v>586.59</v>
      </c>
      <c r="L104" s="267" t="s">
        <v>49</v>
      </c>
      <c r="M104" s="266" t="s">
        <v>50</v>
      </c>
      <c r="N104" s="266" t="s">
        <v>27</v>
      </c>
      <c r="O104" s="265" t="s">
        <v>51</v>
      </c>
      <c r="P104" s="55" t="s">
        <v>52</v>
      </c>
      <c r="Q104" s="56" t="s">
        <v>53</v>
      </c>
    </row>
    <row r="105" spans="1:17" s="250" customFormat="1" ht="40.700000000000003" customHeight="1" x14ac:dyDescent="0.25">
      <c r="A105" s="324" t="s">
        <v>967</v>
      </c>
      <c r="B105" s="262">
        <v>90</v>
      </c>
      <c r="C105" s="264" t="s">
        <v>784</v>
      </c>
      <c r="D105" s="263" t="s">
        <v>2317</v>
      </c>
      <c r="E105" s="276" t="s">
        <v>2331</v>
      </c>
      <c r="F105" s="271" t="s">
        <v>2330</v>
      </c>
      <c r="G105" s="273" t="s">
        <v>1885</v>
      </c>
      <c r="H105" s="269">
        <v>73.325000000000003</v>
      </c>
      <c r="I105" s="268" t="s">
        <v>26</v>
      </c>
      <c r="J105" s="333">
        <v>4</v>
      </c>
      <c r="K105" s="253">
        <f t="shared" si="4"/>
        <v>293.3</v>
      </c>
      <c r="L105" s="267" t="s">
        <v>49</v>
      </c>
      <c r="M105" s="266" t="s">
        <v>50</v>
      </c>
      <c r="N105" s="266" t="s">
        <v>27</v>
      </c>
      <c r="O105" s="265" t="s">
        <v>51</v>
      </c>
      <c r="P105" s="55" t="s">
        <v>52</v>
      </c>
      <c r="Q105" s="56" t="s">
        <v>53</v>
      </c>
    </row>
    <row r="106" spans="1:17" s="250" customFormat="1" ht="40.700000000000003" customHeight="1" x14ac:dyDescent="0.25">
      <c r="A106" s="324" t="s">
        <v>967</v>
      </c>
      <c r="B106" s="262">
        <v>91</v>
      </c>
      <c r="C106" s="264" t="s">
        <v>784</v>
      </c>
      <c r="D106" s="263" t="s">
        <v>2317</v>
      </c>
      <c r="E106" s="276" t="s">
        <v>2329</v>
      </c>
      <c r="F106" s="271" t="s">
        <v>2328</v>
      </c>
      <c r="G106" s="275" t="s">
        <v>2325</v>
      </c>
      <c r="H106" s="269">
        <v>137.10642857142858</v>
      </c>
      <c r="I106" s="268" t="s">
        <v>26</v>
      </c>
      <c r="J106" s="333">
        <v>14</v>
      </c>
      <c r="K106" s="253">
        <f t="shared" si="4"/>
        <v>1919.4900000000002</v>
      </c>
      <c r="L106" s="267" t="s">
        <v>49</v>
      </c>
      <c r="M106" s="266" t="s">
        <v>50</v>
      </c>
      <c r="N106" s="266" t="s">
        <v>27</v>
      </c>
      <c r="O106" s="265" t="s">
        <v>51</v>
      </c>
      <c r="P106" s="55" t="s">
        <v>52</v>
      </c>
      <c r="Q106" s="56" t="s">
        <v>53</v>
      </c>
    </row>
    <row r="107" spans="1:17" s="250" customFormat="1" ht="40.700000000000003" customHeight="1" x14ac:dyDescent="0.25">
      <c r="A107" s="324" t="s">
        <v>967</v>
      </c>
      <c r="B107" s="262">
        <v>92</v>
      </c>
      <c r="C107" s="264" t="s">
        <v>784</v>
      </c>
      <c r="D107" s="263" t="s">
        <v>2317</v>
      </c>
      <c r="E107" s="274" t="s">
        <v>2327</v>
      </c>
      <c r="F107" s="271" t="s">
        <v>2326</v>
      </c>
      <c r="G107" s="275" t="s">
        <v>2325</v>
      </c>
      <c r="H107" s="269">
        <v>1786.6380000000001</v>
      </c>
      <c r="I107" s="281" t="s">
        <v>26</v>
      </c>
      <c r="J107" s="333">
        <v>5</v>
      </c>
      <c r="K107" s="253">
        <f t="shared" si="4"/>
        <v>8933.19</v>
      </c>
      <c r="L107" s="267" t="s">
        <v>49</v>
      </c>
      <c r="M107" s="266" t="s">
        <v>50</v>
      </c>
      <c r="N107" s="266" t="s">
        <v>27</v>
      </c>
      <c r="O107" s="265" t="s">
        <v>51</v>
      </c>
      <c r="P107" s="55" t="s">
        <v>52</v>
      </c>
      <c r="Q107" s="56" t="s">
        <v>53</v>
      </c>
    </row>
    <row r="108" spans="1:17" s="250" customFormat="1" ht="40.700000000000003" customHeight="1" x14ac:dyDescent="0.25">
      <c r="A108" s="324" t="s">
        <v>967</v>
      </c>
      <c r="B108" s="262">
        <v>93</v>
      </c>
      <c r="C108" s="264" t="s">
        <v>784</v>
      </c>
      <c r="D108" s="263" t="s">
        <v>2317</v>
      </c>
      <c r="E108" s="276" t="s">
        <v>2324</v>
      </c>
      <c r="F108" s="271" t="s">
        <v>2323</v>
      </c>
      <c r="G108" s="275" t="s">
        <v>2314</v>
      </c>
      <c r="H108" s="269">
        <v>105.405</v>
      </c>
      <c r="I108" s="268" t="s">
        <v>26</v>
      </c>
      <c r="J108" s="333">
        <v>8</v>
      </c>
      <c r="K108" s="253">
        <f t="shared" si="4"/>
        <v>843.24</v>
      </c>
      <c r="L108" s="267" t="s">
        <v>129</v>
      </c>
      <c r="M108" s="266" t="s">
        <v>62</v>
      </c>
      <c r="N108" s="266" t="s">
        <v>27</v>
      </c>
      <c r="O108" s="265" t="s">
        <v>51</v>
      </c>
      <c r="P108" s="55" t="s">
        <v>52</v>
      </c>
      <c r="Q108" s="56" t="s">
        <v>53</v>
      </c>
    </row>
    <row r="109" spans="1:17" s="250" customFormat="1" ht="40.700000000000003" customHeight="1" x14ac:dyDescent="0.25">
      <c r="A109" s="324" t="s">
        <v>967</v>
      </c>
      <c r="B109" s="262">
        <v>94</v>
      </c>
      <c r="C109" s="264" t="s">
        <v>784</v>
      </c>
      <c r="D109" s="263" t="s">
        <v>2317</v>
      </c>
      <c r="E109" s="276" t="s">
        <v>2322</v>
      </c>
      <c r="F109" s="271" t="s">
        <v>2321</v>
      </c>
      <c r="G109" s="275" t="s">
        <v>1942</v>
      </c>
      <c r="H109" s="269">
        <v>65.167500000000004</v>
      </c>
      <c r="I109" s="268" t="s">
        <v>26</v>
      </c>
      <c r="J109" s="333">
        <v>8</v>
      </c>
      <c r="K109" s="253">
        <f t="shared" si="4"/>
        <v>521.34</v>
      </c>
      <c r="L109" s="267" t="s">
        <v>129</v>
      </c>
      <c r="M109" s="266" t="s">
        <v>62</v>
      </c>
      <c r="N109" s="266" t="s">
        <v>27</v>
      </c>
      <c r="O109" s="265" t="s">
        <v>51</v>
      </c>
      <c r="P109" s="55" t="s">
        <v>52</v>
      </c>
      <c r="Q109" s="56" t="s">
        <v>53</v>
      </c>
    </row>
    <row r="110" spans="1:17" s="250" customFormat="1" ht="40.700000000000003" customHeight="1" x14ac:dyDescent="0.25">
      <c r="A110" s="324" t="s">
        <v>967</v>
      </c>
      <c r="B110" s="262">
        <v>95</v>
      </c>
      <c r="C110" s="264" t="s">
        <v>784</v>
      </c>
      <c r="D110" s="263" t="s">
        <v>2317</v>
      </c>
      <c r="E110" s="276" t="s">
        <v>2320</v>
      </c>
      <c r="F110" s="271" t="s">
        <v>2319</v>
      </c>
      <c r="G110" s="273" t="s">
        <v>2318</v>
      </c>
      <c r="H110" s="269">
        <v>363.65</v>
      </c>
      <c r="I110" s="268" t="s">
        <v>104</v>
      </c>
      <c r="J110" s="333">
        <v>1</v>
      </c>
      <c r="K110" s="253">
        <f t="shared" si="4"/>
        <v>363.65</v>
      </c>
      <c r="L110" s="267" t="s">
        <v>49</v>
      </c>
      <c r="M110" s="266" t="s">
        <v>50</v>
      </c>
      <c r="N110" s="266" t="s">
        <v>27</v>
      </c>
      <c r="O110" s="265" t="s">
        <v>51</v>
      </c>
      <c r="P110" s="55" t="s">
        <v>52</v>
      </c>
      <c r="Q110" s="56" t="s">
        <v>53</v>
      </c>
    </row>
    <row r="111" spans="1:17" s="250" customFormat="1" ht="40.700000000000003" customHeight="1" x14ac:dyDescent="0.25">
      <c r="A111" s="324" t="s">
        <v>967</v>
      </c>
      <c r="B111" s="262">
        <v>96</v>
      </c>
      <c r="C111" s="264" t="s">
        <v>784</v>
      </c>
      <c r="D111" s="263" t="s">
        <v>2317</v>
      </c>
      <c r="E111" s="276" t="s">
        <v>2316</v>
      </c>
      <c r="F111" s="271" t="s">
        <v>2315</v>
      </c>
      <c r="G111" s="275" t="s">
        <v>2314</v>
      </c>
      <c r="H111" s="269">
        <v>191.79666666666665</v>
      </c>
      <c r="I111" s="268" t="s">
        <v>26</v>
      </c>
      <c r="J111" s="333">
        <v>3</v>
      </c>
      <c r="K111" s="253">
        <f t="shared" si="4"/>
        <v>575.39</v>
      </c>
      <c r="L111" s="267" t="s">
        <v>129</v>
      </c>
      <c r="M111" s="266" t="s">
        <v>62</v>
      </c>
      <c r="N111" s="266" t="s">
        <v>27</v>
      </c>
      <c r="O111" s="265" t="s">
        <v>51</v>
      </c>
      <c r="P111" s="55" t="s">
        <v>52</v>
      </c>
      <c r="Q111" s="56" t="s">
        <v>53</v>
      </c>
    </row>
    <row r="112" spans="1:17" s="250" customFormat="1" ht="40.700000000000003" customHeight="1" x14ac:dyDescent="0.25">
      <c r="A112" s="324" t="s">
        <v>967</v>
      </c>
      <c r="B112" s="262">
        <v>97</v>
      </c>
      <c r="C112" s="264" t="s">
        <v>784</v>
      </c>
      <c r="D112" s="263" t="s">
        <v>783</v>
      </c>
      <c r="E112" s="276" t="s">
        <v>2313</v>
      </c>
      <c r="F112" s="271" t="s">
        <v>2312</v>
      </c>
      <c r="G112" s="278">
        <v>43160</v>
      </c>
      <c r="H112" s="269">
        <v>71002</v>
      </c>
      <c r="I112" s="268" t="s">
        <v>742</v>
      </c>
      <c r="J112" s="333">
        <v>0.09</v>
      </c>
      <c r="K112" s="253">
        <f t="shared" si="4"/>
        <v>6390.1799999999994</v>
      </c>
      <c r="L112" s="267" t="s">
        <v>49</v>
      </c>
      <c r="M112" s="266" t="s">
        <v>50</v>
      </c>
      <c r="N112" s="266" t="s">
        <v>27</v>
      </c>
      <c r="O112" s="265" t="s">
        <v>51</v>
      </c>
      <c r="P112" s="55" t="s">
        <v>52</v>
      </c>
      <c r="Q112" s="56" t="s">
        <v>53</v>
      </c>
    </row>
    <row r="113" spans="1:17" s="250" customFormat="1" ht="40.700000000000003" customHeight="1" x14ac:dyDescent="0.25">
      <c r="A113" s="324" t="s">
        <v>967</v>
      </c>
      <c r="B113" s="262">
        <v>98</v>
      </c>
      <c r="C113" s="264" t="s">
        <v>784</v>
      </c>
      <c r="D113" s="263" t="s">
        <v>783</v>
      </c>
      <c r="E113" s="276" t="s">
        <v>2311</v>
      </c>
      <c r="F113" s="271" t="s">
        <v>2310</v>
      </c>
      <c r="G113" s="278">
        <v>43160</v>
      </c>
      <c r="H113" s="269">
        <v>77547.42424242424</v>
      </c>
      <c r="I113" s="268" t="s">
        <v>742</v>
      </c>
      <c r="J113" s="333">
        <v>6.6000000000000003E-2</v>
      </c>
      <c r="K113" s="253">
        <f t="shared" si="4"/>
        <v>5118.13</v>
      </c>
      <c r="L113" s="267" t="s">
        <v>49</v>
      </c>
      <c r="M113" s="266" t="s">
        <v>50</v>
      </c>
      <c r="N113" s="266" t="s">
        <v>27</v>
      </c>
      <c r="O113" s="265" t="s">
        <v>51</v>
      </c>
      <c r="P113" s="55" t="s">
        <v>52</v>
      </c>
      <c r="Q113" s="56" t="s">
        <v>53</v>
      </c>
    </row>
    <row r="114" spans="1:17" s="250" customFormat="1" ht="40.700000000000003" customHeight="1" x14ac:dyDescent="0.25">
      <c r="A114" s="324" t="s">
        <v>967</v>
      </c>
      <c r="B114" s="262">
        <v>99</v>
      </c>
      <c r="C114" s="264" t="s">
        <v>784</v>
      </c>
      <c r="D114" s="263" t="s">
        <v>783</v>
      </c>
      <c r="E114" s="276" t="s">
        <v>2309</v>
      </c>
      <c r="F114" s="271" t="s">
        <v>2308</v>
      </c>
      <c r="G114" s="278">
        <v>43160</v>
      </c>
      <c r="H114" s="269">
        <v>83438.5</v>
      </c>
      <c r="I114" s="268" t="s">
        <v>742</v>
      </c>
      <c r="J114" s="333">
        <v>0.16</v>
      </c>
      <c r="K114" s="253">
        <f t="shared" si="4"/>
        <v>13350.16</v>
      </c>
      <c r="L114" s="267" t="s">
        <v>49</v>
      </c>
      <c r="M114" s="266" t="s">
        <v>50</v>
      </c>
      <c r="N114" s="266" t="s">
        <v>27</v>
      </c>
      <c r="O114" s="265" t="s">
        <v>51</v>
      </c>
      <c r="P114" s="55" t="s">
        <v>52</v>
      </c>
      <c r="Q114" s="56" t="s">
        <v>53</v>
      </c>
    </row>
    <row r="115" spans="1:17" s="250" customFormat="1" ht="40.700000000000003" customHeight="1" x14ac:dyDescent="0.25">
      <c r="A115" s="324" t="s">
        <v>967</v>
      </c>
      <c r="B115" s="262">
        <v>100</v>
      </c>
      <c r="C115" s="264" t="s">
        <v>784</v>
      </c>
      <c r="D115" s="263" t="s">
        <v>783</v>
      </c>
      <c r="E115" s="276" t="s">
        <v>2307</v>
      </c>
      <c r="F115" s="271" t="s">
        <v>2306</v>
      </c>
      <c r="G115" s="278">
        <v>43160</v>
      </c>
      <c r="H115" s="269">
        <v>77547.5625</v>
      </c>
      <c r="I115" s="268" t="s">
        <v>742</v>
      </c>
      <c r="J115" s="333">
        <v>0.16</v>
      </c>
      <c r="K115" s="253">
        <f t="shared" si="4"/>
        <v>12407.61</v>
      </c>
      <c r="L115" s="267" t="s">
        <v>49</v>
      </c>
      <c r="M115" s="266" t="s">
        <v>50</v>
      </c>
      <c r="N115" s="266" t="s">
        <v>27</v>
      </c>
      <c r="O115" s="265" t="s">
        <v>51</v>
      </c>
      <c r="P115" s="55" t="s">
        <v>52</v>
      </c>
      <c r="Q115" s="56" t="s">
        <v>53</v>
      </c>
    </row>
    <row r="116" spans="1:17" s="250" customFormat="1" ht="40.700000000000003" customHeight="1" x14ac:dyDescent="0.25">
      <c r="A116" s="324" t="s">
        <v>967</v>
      </c>
      <c r="B116" s="262">
        <v>101</v>
      </c>
      <c r="C116" s="264" t="s">
        <v>917</v>
      </c>
      <c r="D116" s="263" t="s">
        <v>770</v>
      </c>
      <c r="E116" s="276" t="s">
        <v>2305</v>
      </c>
      <c r="F116" s="271" t="s">
        <v>2304</v>
      </c>
      <c r="G116" s="278">
        <v>43160</v>
      </c>
      <c r="H116" s="269">
        <v>71002</v>
      </c>
      <c r="I116" s="268" t="s">
        <v>742</v>
      </c>
      <c r="J116" s="333">
        <v>0.04</v>
      </c>
      <c r="K116" s="253">
        <f t="shared" si="4"/>
        <v>2840.08</v>
      </c>
      <c r="L116" s="267" t="s">
        <v>49</v>
      </c>
      <c r="M116" s="266" t="s">
        <v>50</v>
      </c>
      <c r="N116" s="266" t="s">
        <v>27</v>
      </c>
      <c r="O116" s="265" t="s">
        <v>51</v>
      </c>
      <c r="P116" s="55" t="s">
        <v>52</v>
      </c>
      <c r="Q116" s="56" t="s">
        <v>53</v>
      </c>
    </row>
    <row r="117" spans="1:17" s="250" customFormat="1" ht="40.700000000000003" customHeight="1" x14ac:dyDescent="0.25">
      <c r="A117" s="324" t="s">
        <v>967</v>
      </c>
      <c r="B117" s="262">
        <v>102</v>
      </c>
      <c r="C117" s="264" t="s">
        <v>784</v>
      </c>
      <c r="D117" s="263" t="s">
        <v>783</v>
      </c>
      <c r="E117" s="276" t="s">
        <v>2303</v>
      </c>
      <c r="F117" s="271" t="s">
        <v>2302</v>
      </c>
      <c r="G117" s="278">
        <v>43160</v>
      </c>
      <c r="H117" s="269">
        <v>99846.548672566365</v>
      </c>
      <c r="I117" s="268" t="s">
        <v>742</v>
      </c>
      <c r="J117" s="333">
        <v>0.113</v>
      </c>
      <c r="K117" s="253">
        <f t="shared" si="4"/>
        <v>11282.66</v>
      </c>
      <c r="L117" s="267" t="s">
        <v>49</v>
      </c>
      <c r="M117" s="266" t="s">
        <v>50</v>
      </c>
      <c r="N117" s="266" t="s">
        <v>27</v>
      </c>
      <c r="O117" s="265" t="s">
        <v>51</v>
      </c>
      <c r="P117" s="55" t="s">
        <v>52</v>
      </c>
      <c r="Q117" s="56" t="s">
        <v>53</v>
      </c>
    </row>
    <row r="118" spans="1:17" s="250" customFormat="1" ht="40.700000000000003" customHeight="1" x14ac:dyDescent="0.25">
      <c r="A118" s="324" t="s">
        <v>967</v>
      </c>
      <c r="B118" s="262">
        <v>103</v>
      </c>
      <c r="C118" s="264" t="s">
        <v>784</v>
      </c>
      <c r="D118" s="263" t="s">
        <v>783</v>
      </c>
      <c r="E118" s="276" t="s">
        <v>2301</v>
      </c>
      <c r="F118" s="271" t="s">
        <v>2300</v>
      </c>
      <c r="G118" s="278">
        <v>43160</v>
      </c>
      <c r="H118" s="269">
        <v>86858.727272727265</v>
      </c>
      <c r="I118" s="268" t="s">
        <v>742</v>
      </c>
      <c r="J118" s="333">
        <v>0.11</v>
      </c>
      <c r="K118" s="253">
        <f t="shared" si="4"/>
        <v>9554.4599999999991</v>
      </c>
      <c r="L118" s="267" t="s">
        <v>49</v>
      </c>
      <c r="M118" s="266" t="s">
        <v>50</v>
      </c>
      <c r="N118" s="266" t="s">
        <v>27</v>
      </c>
      <c r="O118" s="265" t="s">
        <v>51</v>
      </c>
      <c r="P118" s="55" t="s">
        <v>52</v>
      </c>
      <c r="Q118" s="56" t="s">
        <v>53</v>
      </c>
    </row>
    <row r="119" spans="1:17" s="250" customFormat="1" ht="40.700000000000003" customHeight="1" x14ac:dyDescent="0.25">
      <c r="A119" s="324" t="s">
        <v>967</v>
      </c>
      <c r="B119" s="262">
        <v>104</v>
      </c>
      <c r="C119" s="264" t="s">
        <v>784</v>
      </c>
      <c r="D119" s="263" t="s">
        <v>783</v>
      </c>
      <c r="E119" s="276" t="s">
        <v>2299</v>
      </c>
      <c r="F119" s="271" t="s">
        <v>2298</v>
      </c>
      <c r="G119" s="278" t="s">
        <v>1242</v>
      </c>
      <c r="H119" s="269">
        <v>8646.06</v>
      </c>
      <c r="I119" s="268" t="s">
        <v>104</v>
      </c>
      <c r="J119" s="333">
        <v>1</v>
      </c>
      <c r="K119" s="253">
        <f t="shared" si="4"/>
        <v>8646.06</v>
      </c>
      <c r="L119" s="267" t="s">
        <v>49</v>
      </c>
      <c r="M119" s="266" t="s">
        <v>50</v>
      </c>
      <c r="N119" s="266" t="s">
        <v>27</v>
      </c>
      <c r="O119" s="265" t="s">
        <v>51</v>
      </c>
      <c r="P119" s="55" t="s">
        <v>52</v>
      </c>
      <c r="Q119" s="56" t="s">
        <v>53</v>
      </c>
    </row>
    <row r="120" spans="1:17" s="250" customFormat="1" ht="40.700000000000003" customHeight="1" x14ac:dyDescent="0.25">
      <c r="A120" s="324" t="s">
        <v>967</v>
      </c>
      <c r="B120" s="262">
        <v>105</v>
      </c>
      <c r="C120" s="264" t="s">
        <v>784</v>
      </c>
      <c r="D120" s="263" t="s">
        <v>783</v>
      </c>
      <c r="E120" s="276" t="s">
        <v>2297</v>
      </c>
      <c r="F120" s="271" t="s">
        <v>2296</v>
      </c>
      <c r="G120" s="273" t="s">
        <v>2295</v>
      </c>
      <c r="H120" s="269">
        <v>29989.08142857143</v>
      </c>
      <c r="I120" s="268" t="s">
        <v>104</v>
      </c>
      <c r="J120" s="333">
        <v>7</v>
      </c>
      <c r="K120" s="253">
        <f t="shared" si="4"/>
        <v>209923.57</v>
      </c>
      <c r="L120" s="267" t="s">
        <v>49</v>
      </c>
      <c r="M120" s="266" t="s">
        <v>50</v>
      </c>
      <c r="N120" s="266" t="s">
        <v>27</v>
      </c>
      <c r="O120" s="265" t="s">
        <v>51</v>
      </c>
      <c r="P120" s="55" t="s">
        <v>52</v>
      </c>
      <c r="Q120" s="56" t="s">
        <v>53</v>
      </c>
    </row>
    <row r="121" spans="1:17" s="250" customFormat="1" ht="40.700000000000003" customHeight="1" x14ac:dyDescent="0.25">
      <c r="A121" s="324" t="s">
        <v>967</v>
      </c>
      <c r="B121" s="262">
        <v>106</v>
      </c>
      <c r="C121" s="264" t="s">
        <v>784</v>
      </c>
      <c r="D121" s="263" t="s">
        <v>783</v>
      </c>
      <c r="E121" s="276" t="s">
        <v>2294</v>
      </c>
      <c r="F121" s="271" t="s">
        <v>2293</v>
      </c>
      <c r="G121" s="275" t="s">
        <v>1036</v>
      </c>
      <c r="H121" s="269">
        <v>14354.54</v>
      </c>
      <c r="I121" s="268" t="s">
        <v>26</v>
      </c>
      <c r="J121" s="333">
        <v>1</v>
      </c>
      <c r="K121" s="253">
        <f t="shared" si="4"/>
        <v>14354.54</v>
      </c>
      <c r="L121" s="276" t="s">
        <v>49</v>
      </c>
      <c r="M121" s="276" t="s">
        <v>50</v>
      </c>
      <c r="N121" s="266" t="s">
        <v>27</v>
      </c>
      <c r="O121" s="265" t="s">
        <v>51</v>
      </c>
      <c r="P121" s="55" t="s">
        <v>52</v>
      </c>
      <c r="Q121" s="56" t="s">
        <v>53</v>
      </c>
    </row>
    <row r="122" spans="1:17" s="250" customFormat="1" ht="40.700000000000003" customHeight="1" x14ac:dyDescent="0.25">
      <c r="A122" s="324" t="s">
        <v>967</v>
      </c>
      <c r="B122" s="262">
        <v>107</v>
      </c>
      <c r="C122" s="264" t="s">
        <v>784</v>
      </c>
      <c r="D122" s="263" t="s">
        <v>783</v>
      </c>
      <c r="E122" s="276" t="s">
        <v>2294</v>
      </c>
      <c r="F122" s="271" t="s">
        <v>2293</v>
      </c>
      <c r="G122" s="275" t="s">
        <v>1036</v>
      </c>
      <c r="H122" s="269">
        <v>14354.55</v>
      </c>
      <c r="I122" s="268" t="s">
        <v>26</v>
      </c>
      <c r="J122" s="333">
        <v>1</v>
      </c>
      <c r="K122" s="253">
        <f t="shared" si="4"/>
        <v>14354.55</v>
      </c>
      <c r="L122" s="276" t="s">
        <v>129</v>
      </c>
      <c r="M122" s="276" t="s">
        <v>62</v>
      </c>
      <c r="N122" s="266" t="s">
        <v>27</v>
      </c>
      <c r="O122" s="265" t="s">
        <v>51</v>
      </c>
      <c r="P122" s="55" t="s">
        <v>52</v>
      </c>
      <c r="Q122" s="56" t="s">
        <v>53</v>
      </c>
    </row>
    <row r="123" spans="1:17" s="250" customFormat="1" ht="40.700000000000003" customHeight="1" x14ac:dyDescent="0.25">
      <c r="A123" s="324" t="s">
        <v>967</v>
      </c>
      <c r="B123" s="262">
        <v>108</v>
      </c>
      <c r="C123" s="264" t="s">
        <v>784</v>
      </c>
      <c r="D123" s="263" t="s">
        <v>783</v>
      </c>
      <c r="E123" s="276" t="s">
        <v>2292</v>
      </c>
      <c r="F123" s="271" t="s">
        <v>2291</v>
      </c>
      <c r="G123" s="275" t="s">
        <v>2290</v>
      </c>
      <c r="H123" s="269">
        <v>3033.335</v>
      </c>
      <c r="I123" s="268" t="s">
        <v>26</v>
      </c>
      <c r="J123" s="333">
        <v>2</v>
      </c>
      <c r="K123" s="253">
        <f t="shared" si="4"/>
        <v>6066.67</v>
      </c>
      <c r="L123" s="267" t="s">
        <v>129</v>
      </c>
      <c r="M123" s="266" t="s">
        <v>62</v>
      </c>
      <c r="N123" s="266" t="s">
        <v>27</v>
      </c>
      <c r="O123" s="265" t="s">
        <v>51</v>
      </c>
      <c r="P123" s="55" t="s">
        <v>52</v>
      </c>
      <c r="Q123" s="56" t="s">
        <v>53</v>
      </c>
    </row>
    <row r="124" spans="1:17" s="250" customFormat="1" ht="40.700000000000003" customHeight="1" x14ac:dyDescent="0.25">
      <c r="A124" s="324" t="s">
        <v>967</v>
      </c>
      <c r="B124" s="262">
        <v>109</v>
      </c>
      <c r="C124" s="264" t="s">
        <v>784</v>
      </c>
      <c r="D124" s="263" t="s">
        <v>783</v>
      </c>
      <c r="E124" s="276" t="s">
        <v>2289</v>
      </c>
      <c r="F124" s="271" t="s">
        <v>2288</v>
      </c>
      <c r="G124" s="275" t="s">
        <v>1762</v>
      </c>
      <c r="H124" s="269">
        <v>649.12</v>
      </c>
      <c r="I124" s="268" t="s">
        <v>26</v>
      </c>
      <c r="J124" s="333">
        <v>1</v>
      </c>
      <c r="K124" s="253">
        <f t="shared" si="4"/>
        <v>649.12</v>
      </c>
      <c r="L124" s="276" t="s">
        <v>1372</v>
      </c>
      <c r="M124" s="266" t="s">
        <v>1331</v>
      </c>
      <c r="N124" s="266" t="s">
        <v>27</v>
      </c>
      <c r="O124" s="265" t="s">
        <v>51</v>
      </c>
      <c r="P124" s="55" t="s">
        <v>52</v>
      </c>
      <c r="Q124" s="56" t="s">
        <v>53</v>
      </c>
    </row>
    <row r="125" spans="1:17" s="250" customFormat="1" ht="40.700000000000003" customHeight="1" x14ac:dyDescent="0.25">
      <c r="A125" s="324" t="s">
        <v>967</v>
      </c>
      <c r="B125" s="262">
        <v>110</v>
      </c>
      <c r="C125" s="264" t="s">
        <v>784</v>
      </c>
      <c r="D125" s="263" t="s">
        <v>783</v>
      </c>
      <c r="E125" s="276" t="s">
        <v>2287</v>
      </c>
      <c r="F125" s="271" t="s">
        <v>2286</v>
      </c>
      <c r="G125" s="275" t="s">
        <v>2157</v>
      </c>
      <c r="H125" s="269">
        <v>525</v>
      </c>
      <c r="I125" s="268" t="s">
        <v>26</v>
      </c>
      <c r="J125" s="333">
        <v>1</v>
      </c>
      <c r="K125" s="253">
        <f t="shared" si="4"/>
        <v>525</v>
      </c>
      <c r="L125" s="276" t="s">
        <v>1372</v>
      </c>
      <c r="M125" s="266" t="s">
        <v>1331</v>
      </c>
      <c r="N125" s="266" t="s">
        <v>27</v>
      </c>
      <c r="O125" s="265" t="s">
        <v>51</v>
      </c>
      <c r="P125" s="55" t="s">
        <v>52</v>
      </c>
      <c r="Q125" s="56" t="s">
        <v>53</v>
      </c>
    </row>
    <row r="126" spans="1:17" s="250" customFormat="1" ht="40.700000000000003" customHeight="1" x14ac:dyDescent="0.25">
      <c r="A126" s="324" t="s">
        <v>967</v>
      </c>
      <c r="B126" s="262">
        <v>111</v>
      </c>
      <c r="C126" s="264" t="s">
        <v>784</v>
      </c>
      <c r="D126" s="263" t="s">
        <v>783</v>
      </c>
      <c r="E126" s="276" t="s">
        <v>2285</v>
      </c>
      <c r="F126" s="271" t="s">
        <v>2284</v>
      </c>
      <c r="G126" s="273" t="s">
        <v>2283</v>
      </c>
      <c r="H126" s="269">
        <v>45747.78</v>
      </c>
      <c r="I126" s="268" t="s">
        <v>26</v>
      </c>
      <c r="J126" s="333">
        <v>1</v>
      </c>
      <c r="K126" s="253">
        <f t="shared" si="4"/>
        <v>45747.78</v>
      </c>
      <c r="L126" s="267" t="s">
        <v>49</v>
      </c>
      <c r="M126" s="266" t="s">
        <v>50</v>
      </c>
      <c r="N126" s="266" t="s">
        <v>27</v>
      </c>
      <c r="O126" s="265" t="s">
        <v>51</v>
      </c>
      <c r="P126" s="55" t="s">
        <v>52</v>
      </c>
      <c r="Q126" s="56" t="s">
        <v>53</v>
      </c>
    </row>
    <row r="127" spans="1:17" s="250" customFormat="1" ht="40.700000000000003" customHeight="1" x14ac:dyDescent="0.25">
      <c r="A127" s="324" t="s">
        <v>967</v>
      </c>
      <c r="B127" s="262">
        <v>112</v>
      </c>
      <c r="C127" s="264" t="s">
        <v>784</v>
      </c>
      <c r="D127" s="263" t="s">
        <v>783</v>
      </c>
      <c r="E127" s="276" t="s">
        <v>2282</v>
      </c>
      <c r="F127" s="271" t="s">
        <v>2281</v>
      </c>
      <c r="G127" s="273" t="s">
        <v>2280</v>
      </c>
      <c r="H127" s="269">
        <v>17437.764999999999</v>
      </c>
      <c r="I127" s="268" t="s">
        <v>104</v>
      </c>
      <c r="J127" s="333">
        <v>2</v>
      </c>
      <c r="K127" s="253">
        <f t="shared" si="4"/>
        <v>34875.53</v>
      </c>
      <c r="L127" s="267" t="s">
        <v>49</v>
      </c>
      <c r="M127" s="266" t="s">
        <v>50</v>
      </c>
      <c r="N127" s="266" t="s">
        <v>27</v>
      </c>
      <c r="O127" s="265" t="s">
        <v>51</v>
      </c>
      <c r="P127" s="55" t="s">
        <v>52</v>
      </c>
      <c r="Q127" s="56" t="s">
        <v>53</v>
      </c>
    </row>
    <row r="128" spans="1:17" s="250" customFormat="1" ht="40.700000000000003" customHeight="1" x14ac:dyDescent="0.25">
      <c r="A128" s="324" t="s">
        <v>967</v>
      </c>
      <c r="B128" s="262">
        <v>113</v>
      </c>
      <c r="C128" s="264" t="s">
        <v>784</v>
      </c>
      <c r="D128" s="263" t="s">
        <v>783</v>
      </c>
      <c r="E128" s="276" t="s">
        <v>2279</v>
      </c>
      <c r="F128" s="271" t="s">
        <v>2278</v>
      </c>
      <c r="G128" s="273" t="s">
        <v>1242</v>
      </c>
      <c r="H128" s="269">
        <v>23624.165000000001</v>
      </c>
      <c r="I128" s="268" t="s">
        <v>104</v>
      </c>
      <c r="J128" s="333">
        <v>2</v>
      </c>
      <c r="K128" s="253">
        <f t="shared" si="4"/>
        <v>47248.33</v>
      </c>
      <c r="L128" s="267" t="s">
        <v>49</v>
      </c>
      <c r="M128" s="266" t="s">
        <v>50</v>
      </c>
      <c r="N128" s="266" t="s">
        <v>27</v>
      </c>
      <c r="O128" s="265" t="s">
        <v>51</v>
      </c>
      <c r="P128" s="55" t="s">
        <v>52</v>
      </c>
      <c r="Q128" s="56" t="s">
        <v>53</v>
      </c>
    </row>
    <row r="129" spans="1:17" s="250" customFormat="1" ht="40.700000000000003" customHeight="1" x14ac:dyDescent="0.25">
      <c r="A129" s="324" t="s">
        <v>967</v>
      </c>
      <c r="B129" s="262">
        <v>114</v>
      </c>
      <c r="C129" s="264" t="s">
        <v>784</v>
      </c>
      <c r="D129" s="263" t="s">
        <v>783</v>
      </c>
      <c r="E129" s="276" t="s">
        <v>2277</v>
      </c>
      <c r="F129" s="271" t="s">
        <v>2276</v>
      </c>
      <c r="G129" s="273" t="s">
        <v>1242</v>
      </c>
      <c r="H129" s="269">
        <v>14367.34</v>
      </c>
      <c r="I129" s="268" t="s">
        <v>26</v>
      </c>
      <c r="J129" s="333">
        <v>2</v>
      </c>
      <c r="K129" s="253">
        <f t="shared" si="4"/>
        <v>28734.68</v>
      </c>
      <c r="L129" s="267" t="s">
        <v>49</v>
      </c>
      <c r="M129" s="266" t="s">
        <v>50</v>
      </c>
      <c r="N129" s="266" t="s">
        <v>27</v>
      </c>
      <c r="O129" s="265" t="s">
        <v>51</v>
      </c>
      <c r="P129" s="55" t="s">
        <v>52</v>
      </c>
      <c r="Q129" s="56" t="s">
        <v>53</v>
      </c>
    </row>
    <row r="130" spans="1:17" s="250" customFormat="1" ht="40.700000000000003" customHeight="1" x14ac:dyDescent="0.25">
      <c r="A130" s="324" t="s">
        <v>967</v>
      </c>
      <c r="B130" s="262">
        <v>115</v>
      </c>
      <c r="C130" s="264" t="s">
        <v>784</v>
      </c>
      <c r="D130" s="263" t="s">
        <v>783</v>
      </c>
      <c r="E130" s="276" t="s">
        <v>2275</v>
      </c>
      <c r="F130" s="271" t="s">
        <v>2274</v>
      </c>
      <c r="G130" s="273" t="s">
        <v>2273</v>
      </c>
      <c r="H130" s="269">
        <v>82967.039999999994</v>
      </c>
      <c r="I130" s="268" t="s">
        <v>26</v>
      </c>
      <c r="J130" s="333">
        <v>2</v>
      </c>
      <c r="K130" s="253">
        <f t="shared" si="4"/>
        <v>165934.07999999999</v>
      </c>
      <c r="L130" s="267" t="s">
        <v>49</v>
      </c>
      <c r="M130" s="266" t="s">
        <v>50</v>
      </c>
      <c r="N130" s="266" t="s">
        <v>27</v>
      </c>
      <c r="O130" s="265" t="s">
        <v>51</v>
      </c>
      <c r="P130" s="55" t="s">
        <v>52</v>
      </c>
      <c r="Q130" s="56" t="s">
        <v>53</v>
      </c>
    </row>
    <row r="131" spans="1:17" s="250" customFormat="1" ht="40.700000000000003" customHeight="1" x14ac:dyDescent="0.25">
      <c r="A131" s="324" t="s">
        <v>967</v>
      </c>
      <c r="B131" s="262">
        <v>116</v>
      </c>
      <c r="C131" s="264" t="s">
        <v>784</v>
      </c>
      <c r="D131" s="263" t="s">
        <v>783</v>
      </c>
      <c r="E131" s="276" t="s">
        <v>2272</v>
      </c>
      <c r="F131" s="271" t="s">
        <v>2271</v>
      </c>
      <c r="G131" s="273" t="s">
        <v>2270</v>
      </c>
      <c r="H131" s="269">
        <v>35880</v>
      </c>
      <c r="I131" s="268" t="s">
        <v>104</v>
      </c>
      <c r="J131" s="333">
        <v>1</v>
      </c>
      <c r="K131" s="253">
        <f t="shared" si="4"/>
        <v>35880</v>
      </c>
      <c r="L131" s="267" t="s">
        <v>49</v>
      </c>
      <c r="M131" s="266" t="s">
        <v>50</v>
      </c>
      <c r="N131" s="266" t="s">
        <v>27</v>
      </c>
      <c r="O131" s="265" t="s">
        <v>51</v>
      </c>
      <c r="P131" s="55" t="s">
        <v>52</v>
      </c>
      <c r="Q131" s="56" t="s">
        <v>53</v>
      </c>
    </row>
    <row r="132" spans="1:17" s="250" customFormat="1" ht="40.700000000000003" customHeight="1" x14ac:dyDescent="0.25">
      <c r="A132" s="324" t="s">
        <v>967</v>
      </c>
      <c r="B132" s="262">
        <v>117</v>
      </c>
      <c r="C132" s="264" t="s">
        <v>784</v>
      </c>
      <c r="D132" s="263" t="s">
        <v>783</v>
      </c>
      <c r="E132" s="276" t="s">
        <v>2269</v>
      </c>
      <c r="F132" s="271" t="s">
        <v>2268</v>
      </c>
      <c r="G132" s="273" t="s">
        <v>2267</v>
      </c>
      <c r="H132" s="269">
        <v>7505.2033333333338</v>
      </c>
      <c r="I132" s="268" t="s">
        <v>104</v>
      </c>
      <c r="J132" s="333">
        <v>6</v>
      </c>
      <c r="K132" s="253">
        <f t="shared" si="4"/>
        <v>45031.22</v>
      </c>
      <c r="L132" s="267" t="s">
        <v>49</v>
      </c>
      <c r="M132" s="266" t="s">
        <v>50</v>
      </c>
      <c r="N132" s="266" t="s">
        <v>27</v>
      </c>
      <c r="O132" s="265" t="s">
        <v>51</v>
      </c>
      <c r="P132" s="55" t="s">
        <v>52</v>
      </c>
      <c r="Q132" s="56" t="s">
        <v>53</v>
      </c>
    </row>
    <row r="133" spans="1:17" s="250" customFormat="1" ht="40.700000000000003" customHeight="1" x14ac:dyDescent="0.25">
      <c r="A133" s="324" t="s">
        <v>967</v>
      </c>
      <c r="B133" s="262">
        <v>118</v>
      </c>
      <c r="C133" s="264" t="s">
        <v>784</v>
      </c>
      <c r="D133" s="263" t="s">
        <v>783</v>
      </c>
      <c r="E133" s="276" t="s">
        <v>2266</v>
      </c>
      <c r="F133" s="271" t="s">
        <v>2265</v>
      </c>
      <c r="G133" s="275" t="s">
        <v>2264</v>
      </c>
      <c r="H133" s="269">
        <v>2155.89</v>
      </c>
      <c r="I133" s="268" t="s">
        <v>26</v>
      </c>
      <c r="J133" s="333">
        <v>3</v>
      </c>
      <c r="K133" s="253">
        <f t="shared" si="4"/>
        <v>6467.67</v>
      </c>
      <c r="L133" s="267" t="s">
        <v>49</v>
      </c>
      <c r="M133" s="266" t="s">
        <v>50</v>
      </c>
      <c r="N133" s="266" t="s">
        <v>27</v>
      </c>
      <c r="O133" s="265" t="s">
        <v>51</v>
      </c>
      <c r="P133" s="55" t="s">
        <v>52</v>
      </c>
      <c r="Q133" s="56" t="s">
        <v>53</v>
      </c>
    </row>
    <row r="134" spans="1:17" s="250" customFormat="1" ht="40.700000000000003" customHeight="1" x14ac:dyDescent="0.25">
      <c r="A134" s="324" t="s">
        <v>967</v>
      </c>
      <c r="B134" s="262">
        <v>119</v>
      </c>
      <c r="C134" s="264" t="s">
        <v>784</v>
      </c>
      <c r="D134" s="263" t="s">
        <v>783</v>
      </c>
      <c r="E134" s="276" t="s">
        <v>2263</v>
      </c>
      <c r="F134" s="271" t="s">
        <v>2262</v>
      </c>
      <c r="G134" s="275" t="s">
        <v>1036</v>
      </c>
      <c r="H134" s="269">
        <v>1703.84</v>
      </c>
      <c r="I134" s="268" t="s">
        <v>26</v>
      </c>
      <c r="J134" s="333">
        <v>1</v>
      </c>
      <c r="K134" s="253">
        <f t="shared" si="4"/>
        <v>1703.84</v>
      </c>
      <c r="L134" s="267" t="s">
        <v>49</v>
      </c>
      <c r="M134" s="266" t="s">
        <v>50</v>
      </c>
      <c r="N134" s="266" t="s">
        <v>27</v>
      </c>
      <c r="O134" s="265" t="s">
        <v>51</v>
      </c>
      <c r="P134" s="55" t="s">
        <v>52</v>
      </c>
      <c r="Q134" s="56" t="s">
        <v>53</v>
      </c>
    </row>
    <row r="135" spans="1:17" s="250" customFormat="1" ht="40.700000000000003" customHeight="1" x14ac:dyDescent="0.25">
      <c r="A135" s="324" t="s">
        <v>967</v>
      </c>
      <c r="B135" s="262">
        <v>120</v>
      </c>
      <c r="C135" s="264" t="s">
        <v>784</v>
      </c>
      <c r="D135" s="263" t="s">
        <v>783</v>
      </c>
      <c r="E135" s="276" t="s">
        <v>2261</v>
      </c>
      <c r="F135" s="271" t="s">
        <v>2260</v>
      </c>
      <c r="G135" s="275" t="s">
        <v>1036</v>
      </c>
      <c r="H135" s="269">
        <v>1527.14</v>
      </c>
      <c r="I135" s="277" t="s">
        <v>26</v>
      </c>
      <c r="J135" s="333">
        <v>1</v>
      </c>
      <c r="K135" s="253">
        <f t="shared" si="4"/>
        <v>1527.14</v>
      </c>
      <c r="L135" s="267" t="s">
        <v>49</v>
      </c>
      <c r="M135" s="266" t="s">
        <v>50</v>
      </c>
      <c r="N135" s="266" t="s">
        <v>27</v>
      </c>
      <c r="O135" s="265" t="s">
        <v>51</v>
      </c>
      <c r="P135" s="55" t="s">
        <v>52</v>
      </c>
      <c r="Q135" s="56" t="s">
        <v>53</v>
      </c>
    </row>
    <row r="136" spans="1:17" s="250" customFormat="1" ht="40.700000000000003" customHeight="1" x14ac:dyDescent="0.25">
      <c r="A136" s="324" t="s">
        <v>967</v>
      </c>
      <c r="B136" s="262">
        <v>121</v>
      </c>
      <c r="C136" s="264" t="s">
        <v>784</v>
      </c>
      <c r="D136" s="263" t="s">
        <v>783</v>
      </c>
      <c r="E136" s="276" t="s">
        <v>2259</v>
      </c>
      <c r="F136" s="271" t="s">
        <v>2258</v>
      </c>
      <c r="G136" s="275" t="s">
        <v>1036</v>
      </c>
      <c r="H136" s="269">
        <v>1527.14</v>
      </c>
      <c r="I136" s="277" t="s">
        <v>26</v>
      </c>
      <c r="J136" s="333">
        <v>1</v>
      </c>
      <c r="K136" s="253">
        <f t="shared" si="4"/>
        <v>1527.14</v>
      </c>
      <c r="L136" s="267" t="s">
        <v>49</v>
      </c>
      <c r="M136" s="266" t="s">
        <v>50</v>
      </c>
      <c r="N136" s="266" t="s">
        <v>27</v>
      </c>
      <c r="O136" s="265" t="s">
        <v>51</v>
      </c>
      <c r="P136" s="55" t="s">
        <v>52</v>
      </c>
      <c r="Q136" s="56" t="s">
        <v>53</v>
      </c>
    </row>
    <row r="137" spans="1:17" s="250" customFormat="1" ht="40.700000000000003" customHeight="1" x14ac:dyDescent="0.25">
      <c r="A137" s="324" t="s">
        <v>967</v>
      </c>
      <c r="B137" s="262">
        <v>122</v>
      </c>
      <c r="C137" s="264" t="s">
        <v>1203</v>
      </c>
      <c r="D137" s="263" t="s">
        <v>770</v>
      </c>
      <c r="E137" s="276" t="s">
        <v>2257</v>
      </c>
      <c r="F137" s="271" t="s">
        <v>2256</v>
      </c>
      <c r="G137" s="275" t="s">
        <v>2253</v>
      </c>
      <c r="H137" s="269">
        <v>17.52</v>
      </c>
      <c r="I137" s="268" t="s">
        <v>26</v>
      </c>
      <c r="J137" s="333">
        <v>2</v>
      </c>
      <c r="K137" s="253">
        <f t="shared" si="4"/>
        <v>35.04</v>
      </c>
      <c r="L137" s="267" t="s">
        <v>129</v>
      </c>
      <c r="M137" s="266" t="s">
        <v>62</v>
      </c>
      <c r="N137" s="266" t="s">
        <v>27</v>
      </c>
      <c r="O137" s="265" t="s">
        <v>51</v>
      </c>
      <c r="P137" s="55" t="s">
        <v>52</v>
      </c>
      <c r="Q137" s="56" t="s">
        <v>53</v>
      </c>
    </row>
    <row r="138" spans="1:17" s="250" customFormat="1" ht="40.700000000000003" customHeight="1" x14ac:dyDescent="0.25">
      <c r="A138" s="324" t="s">
        <v>967</v>
      </c>
      <c r="B138" s="262">
        <v>123</v>
      </c>
      <c r="C138" s="264" t="s">
        <v>1203</v>
      </c>
      <c r="D138" s="263" t="s">
        <v>770</v>
      </c>
      <c r="E138" s="276" t="s">
        <v>2255</v>
      </c>
      <c r="F138" s="271" t="s">
        <v>2254</v>
      </c>
      <c r="G138" s="275" t="s">
        <v>2253</v>
      </c>
      <c r="H138" s="269">
        <v>26.134</v>
      </c>
      <c r="I138" s="268" t="s">
        <v>26</v>
      </c>
      <c r="J138" s="333">
        <v>30</v>
      </c>
      <c r="K138" s="253">
        <f t="shared" si="4"/>
        <v>784.02</v>
      </c>
      <c r="L138" s="267" t="s">
        <v>129</v>
      </c>
      <c r="M138" s="266" t="s">
        <v>62</v>
      </c>
      <c r="N138" s="266" t="s">
        <v>27</v>
      </c>
      <c r="O138" s="265" t="s">
        <v>51</v>
      </c>
      <c r="P138" s="55" t="s">
        <v>52</v>
      </c>
      <c r="Q138" s="56" t="s">
        <v>53</v>
      </c>
    </row>
    <row r="139" spans="1:17" s="250" customFormat="1" ht="40.700000000000003" customHeight="1" x14ac:dyDescent="0.25">
      <c r="A139" s="324" t="s">
        <v>967</v>
      </c>
      <c r="B139" s="262">
        <v>124</v>
      </c>
      <c r="C139" s="264" t="s">
        <v>1203</v>
      </c>
      <c r="D139" s="263" t="s">
        <v>770</v>
      </c>
      <c r="E139" s="276" t="s">
        <v>2252</v>
      </c>
      <c r="F139" s="271" t="s">
        <v>2251</v>
      </c>
      <c r="G139" s="275" t="s">
        <v>1689</v>
      </c>
      <c r="H139" s="269">
        <v>142.3904</v>
      </c>
      <c r="I139" s="277" t="s">
        <v>26</v>
      </c>
      <c r="J139" s="333">
        <v>50</v>
      </c>
      <c r="K139" s="253">
        <f t="shared" si="4"/>
        <v>7119.52</v>
      </c>
      <c r="L139" s="267" t="s">
        <v>49</v>
      </c>
      <c r="M139" s="266" t="s">
        <v>50</v>
      </c>
      <c r="N139" s="266" t="s">
        <v>27</v>
      </c>
      <c r="O139" s="265" t="s">
        <v>51</v>
      </c>
      <c r="P139" s="55" t="s">
        <v>52</v>
      </c>
      <c r="Q139" s="56" t="s">
        <v>53</v>
      </c>
    </row>
    <row r="140" spans="1:17" s="250" customFormat="1" ht="40.700000000000003" customHeight="1" x14ac:dyDescent="0.25">
      <c r="A140" s="324" t="s">
        <v>967</v>
      </c>
      <c r="B140" s="262">
        <v>125</v>
      </c>
      <c r="C140" s="264" t="s">
        <v>1203</v>
      </c>
      <c r="D140" s="263" t="s">
        <v>770</v>
      </c>
      <c r="E140" s="276" t="s">
        <v>2252</v>
      </c>
      <c r="F140" s="271" t="s">
        <v>2251</v>
      </c>
      <c r="G140" s="275" t="s">
        <v>1689</v>
      </c>
      <c r="H140" s="269">
        <v>48.057619047619049</v>
      </c>
      <c r="I140" s="277" t="s">
        <v>26</v>
      </c>
      <c r="J140" s="333">
        <v>21</v>
      </c>
      <c r="K140" s="253">
        <f t="shared" si="4"/>
        <v>1009.21</v>
      </c>
      <c r="L140" s="267" t="s">
        <v>1372</v>
      </c>
      <c r="M140" s="266" t="s">
        <v>1331</v>
      </c>
      <c r="N140" s="266" t="s">
        <v>27</v>
      </c>
      <c r="O140" s="265" t="s">
        <v>51</v>
      </c>
      <c r="P140" s="55" t="s">
        <v>52</v>
      </c>
      <c r="Q140" s="56" t="s">
        <v>53</v>
      </c>
    </row>
    <row r="141" spans="1:17" s="250" customFormat="1" ht="51" x14ac:dyDescent="0.25">
      <c r="A141" s="324" t="s">
        <v>967</v>
      </c>
      <c r="B141" s="262">
        <v>126</v>
      </c>
      <c r="C141" s="264" t="s">
        <v>784</v>
      </c>
      <c r="D141" s="263" t="s">
        <v>783</v>
      </c>
      <c r="E141" s="276" t="s">
        <v>2250</v>
      </c>
      <c r="F141" s="271" t="s">
        <v>2249</v>
      </c>
      <c r="G141" s="273" t="s">
        <v>2248</v>
      </c>
      <c r="H141" s="269">
        <v>1631.35</v>
      </c>
      <c r="I141" s="268" t="s">
        <v>26</v>
      </c>
      <c r="J141" s="333">
        <v>1</v>
      </c>
      <c r="K141" s="253">
        <f t="shared" si="4"/>
        <v>1631.35</v>
      </c>
      <c r="L141" s="267" t="s">
        <v>49</v>
      </c>
      <c r="M141" s="266" t="s">
        <v>50</v>
      </c>
      <c r="N141" s="266" t="s">
        <v>27</v>
      </c>
      <c r="O141" s="265" t="s">
        <v>51</v>
      </c>
      <c r="P141" s="55" t="s">
        <v>52</v>
      </c>
      <c r="Q141" s="56" t="s">
        <v>53</v>
      </c>
    </row>
    <row r="142" spans="1:17" s="250" customFormat="1" ht="51" x14ac:dyDescent="0.25">
      <c r="A142" s="324" t="s">
        <v>967</v>
      </c>
      <c r="B142" s="262">
        <v>127</v>
      </c>
      <c r="C142" s="264" t="s">
        <v>236</v>
      </c>
      <c r="D142" s="263" t="s">
        <v>727</v>
      </c>
      <c r="E142" s="276" t="s">
        <v>2247</v>
      </c>
      <c r="F142" s="271" t="s">
        <v>2246</v>
      </c>
      <c r="G142" s="275" t="s">
        <v>1433</v>
      </c>
      <c r="H142" s="269">
        <v>12.712222222222222</v>
      </c>
      <c r="I142" s="268" t="s">
        <v>26</v>
      </c>
      <c r="J142" s="333">
        <v>9</v>
      </c>
      <c r="K142" s="253">
        <f t="shared" si="4"/>
        <v>114.41</v>
      </c>
      <c r="L142" s="267" t="s">
        <v>1372</v>
      </c>
      <c r="M142" s="266" t="s">
        <v>1331</v>
      </c>
      <c r="N142" s="266" t="s">
        <v>27</v>
      </c>
      <c r="O142" s="265" t="s">
        <v>51</v>
      </c>
      <c r="P142" s="55" t="s">
        <v>52</v>
      </c>
      <c r="Q142" s="56" t="s">
        <v>53</v>
      </c>
    </row>
    <row r="143" spans="1:17" s="250" customFormat="1" ht="51" x14ac:dyDescent="0.25">
      <c r="A143" s="324" t="s">
        <v>967</v>
      </c>
      <c r="B143" s="262">
        <v>128</v>
      </c>
      <c r="C143" s="264" t="s">
        <v>227</v>
      </c>
      <c r="D143" s="263" t="s">
        <v>1185</v>
      </c>
      <c r="E143" s="276" t="s">
        <v>2245</v>
      </c>
      <c r="F143" s="271" t="s">
        <v>2244</v>
      </c>
      <c r="G143" s="275" t="s">
        <v>2243</v>
      </c>
      <c r="H143" s="269">
        <v>1395.548</v>
      </c>
      <c r="I143" s="268" t="s">
        <v>26</v>
      </c>
      <c r="J143" s="333">
        <v>5</v>
      </c>
      <c r="K143" s="253">
        <f t="shared" si="4"/>
        <v>6977.74</v>
      </c>
      <c r="L143" s="267" t="s">
        <v>129</v>
      </c>
      <c r="M143" s="266" t="s">
        <v>62</v>
      </c>
      <c r="N143" s="266" t="s">
        <v>27</v>
      </c>
      <c r="O143" s="265" t="s">
        <v>51</v>
      </c>
      <c r="P143" s="55" t="s">
        <v>52</v>
      </c>
      <c r="Q143" s="56" t="s">
        <v>53</v>
      </c>
    </row>
    <row r="144" spans="1:17" s="250" customFormat="1" ht="51" x14ac:dyDescent="0.25">
      <c r="A144" s="324" t="s">
        <v>967</v>
      </c>
      <c r="B144" s="262">
        <v>129</v>
      </c>
      <c r="C144" s="264" t="s">
        <v>774</v>
      </c>
      <c r="D144" s="263" t="s">
        <v>735</v>
      </c>
      <c r="E144" s="276" t="s">
        <v>2242</v>
      </c>
      <c r="F144" s="271" t="s">
        <v>2241</v>
      </c>
      <c r="G144" s="275">
        <v>43160</v>
      </c>
      <c r="H144" s="269">
        <v>15.352972972972973</v>
      </c>
      <c r="I144" s="268" t="s">
        <v>771</v>
      </c>
      <c r="J144" s="333">
        <v>111</v>
      </c>
      <c r="K144" s="253">
        <f t="shared" si="4"/>
        <v>1704.18</v>
      </c>
      <c r="L144" s="267" t="s">
        <v>49</v>
      </c>
      <c r="M144" s="266" t="s">
        <v>50</v>
      </c>
      <c r="N144" s="266" t="s">
        <v>27</v>
      </c>
      <c r="O144" s="265" t="s">
        <v>51</v>
      </c>
      <c r="P144" s="55" t="s">
        <v>52</v>
      </c>
      <c r="Q144" s="56" t="s">
        <v>53</v>
      </c>
    </row>
    <row r="145" spans="1:17" s="250" customFormat="1" ht="51" x14ac:dyDescent="0.25">
      <c r="A145" s="324" t="s">
        <v>967</v>
      </c>
      <c r="B145" s="262">
        <v>130</v>
      </c>
      <c r="C145" s="264" t="s">
        <v>917</v>
      </c>
      <c r="D145" s="263" t="s">
        <v>770</v>
      </c>
      <c r="E145" s="276" t="s">
        <v>2240</v>
      </c>
      <c r="F145" s="271" t="s">
        <v>2239</v>
      </c>
      <c r="G145" s="275">
        <v>43236</v>
      </c>
      <c r="H145" s="269">
        <v>82.445999999999998</v>
      </c>
      <c r="I145" s="268" t="s">
        <v>771</v>
      </c>
      <c r="J145" s="333">
        <v>210</v>
      </c>
      <c r="K145" s="253">
        <f t="shared" si="4"/>
        <v>17313.66</v>
      </c>
      <c r="L145" s="267" t="s">
        <v>129</v>
      </c>
      <c r="M145" s="266" t="s">
        <v>62</v>
      </c>
      <c r="N145" s="266" t="s">
        <v>27</v>
      </c>
      <c r="O145" s="265" t="s">
        <v>51</v>
      </c>
      <c r="P145" s="55" t="s">
        <v>52</v>
      </c>
      <c r="Q145" s="56" t="s">
        <v>53</v>
      </c>
    </row>
    <row r="146" spans="1:17" s="250" customFormat="1" ht="51" x14ac:dyDescent="0.25">
      <c r="A146" s="324" t="s">
        <v>967</v>
      </c>
      <c r="B146" s="262">
        <v>131</v>
      </c>
      <c r="C146" s="264" t="s">
        <v>917</v>
      </c>
      <c r="D146" s="263" t="s">
        <v>770</v>
      </c>
      <c r="E146" s="276" t="s">
        <v>2238</v>
      </c>
      <c r="F146" s="271" t="s">
        <v>2237</v>
      </c>
      <c r="G146" s="275">
        <v>42860</v>
      </c>
      <c r="H146" s="269">
        <v>85.597441860465111</v>
      </c>
      <c r="I146" s="268" t="s">
        <v>771</v>
      </c>
      <c r="J146" s="333">
        <v>43</v>
      </c>
      <c r="K146" s="253">
        <f t="shared" si="4"/>
        <v>3680.6899999999996</v>
      </c>
      <c r="L146" s="267" t="s">
        <v>129</v>
      </c>
      <c r="M146" s="266" t="s">
        <v>62</v>
      </c>
      <c r="N146" s="266" t="s">
        <v>27</v>
      </c>
      <c r="O146" s="265" t="s">
        <v>51</v>
      </c>
      <c r="P146" s="55" t="s">
        <v>52</v>
      </c>
      <c r="Q146" s="56" t="s">
        <v>53</v>
      </c>
    </row>
    <row r="147" spans="1:17" s="250" customFormat="1" ht="51" x14ac:dyDescent="0.25">
      <c r="A147" s="324" t="s">
        <v>967</v>
      </c>
      <c r="B147" s="262">
        <v>132</v>
      </c>
      <c r="C147" s="264" t="s">
        <v>917</v>
      </c>
      <c r="D147" s="263" t="s">
        <v>770</v>
      </c>
      <c r="E147" s="276" t="s">
        <v>2236</v>
      </c>
      <c r="F147" s="271" t="s">
        <v>2235</v>
      </c>
      <c r="G147" s="275">
        <v>43236</v>
      </c>
      <c r="H147" s="269">
        <v>20.715399999999999</v>
      </c>
      <c r="I147" s="268" t="s">
        <v>771</v>
      </c>
      <c r="J147" s="333">
        <v>50</v>
      </c>
      <c r="K147" s="253">
        <f t="shared" si="4"/>
        <v>1035.77</v>
      </c>
      <c r="L147" s="267" t="s">
        <v>129</v>
      </c>
      <c r="M147" s="266" t="s">
        <v>62</v>
      </c>
      <c r="N147" s="266" t="s">
        <v>27</v>
      </c>
      <c r="O147" s="265" t="s">
        <v>51</v>
      </c>
      <c r="P147" s="55" t="s">
        <v>52</v>
      </c>
      <c r="Q147" s="56" t="s">
        <v>53</v>
      </c>
    </row>
    <row r="148" spans="1:17" s="250" customFormat="1" ht="51" x14ac:dyDescent="0.25">
      <c r="A148" s="324" t="s">
        <v>967</v>
      </c>
      <c r="B148" s="262">
        <v>133</v>
      </c>
      <c r="C148" s="264" t="s">
        <v>1158</v>
      </c>
      <c r="D148" s="263" t="s">
        <v>770</v>
      </c>
      <c r="E148" s="276">
        <v>801020078</v>
      </c>
      <c r="F148" s="271" t="s">
        <v>2234</v>
      </c>
      <c r="G148" s="275" t="s">
        <v>2233</v>
      </c>
      <c r="H148" s="269">
        <v>1211.25</v>
      </c>
      <c r="I148" s="268" t="s">
        <v>26</v>
      </c>
      <c r="J148" s="333">
        <v>1</v>
      </c>
      <c r="K148" s="253">
        <f t="shared" si="4"/>
        <v>1211.25</v>
      </c>
      <c r="L148" s="267" t="s">
        <v>234</v>
      </c>
      <c r="M148" s="266" t="s">
        <v>50</v>
      </c>
      <c r="N148" s="266" t="s">
        <v>27</v>
      </c>
      <c r="O148" s="265" t="s">
        <v>1328</v>
      </c>
      <c r="P148" s="55" t="s">
        <v>52</v>
      </c>
      <c r="Q148" s="56" t="s">
        <v>53</v>
      </c>
    </row>
    <row r="149" spans="1:17" s="250" customFormat="1" ht="51" x14ac:dyDescent="0.25">
      <c r="A149" s="324" t="s">
        <v>967</v>
      </c>
      <c r="B149" s="262">
        <v>134</v>
      </c>
      <c r="C149" s="264" t="s">
        <v>784</v>
      </c>
      <c r="D149" s="263" t="s">
        <v>783</v>
      </c>
      <c r="E149" s="276" t="s">
        <v>2232</v>
      </c>
      <c r="F149" s="271" t="s">
        <v>2231</v>
      </c>
      <c r="G149" s="275" t="s">
        <v>1036</v>
      </c>
      <c r="H149" s="269">
        <v>41300</v>
      </c>
      <c r="I149" s="277" t="s">
        <v>26</v>
      </c>
      <c r="J149" s="333">
        <v>2</v>
      </c>
      <c r="K149" s="253">
        <f t="shared" si="4"/>
        <v>82600</v>
      </c>
      <c r="L149" s="267" t="s">
        <v>49</v>
      </c>
      <c r="M149" s="266" t="s">
        <v>50</v>
      </c>
      <c r="N149" s="266" t="s">
        <v>27</v>
      </c>
      <c r="O149" s="265" t="s">
        <v>51</v>
      </c>
      <c r="P149" s="55" t="s">
        <v>52</v>
      </c>
      <c r="Q149" s="56" t="s">
        <v>53</v>
      </c>
    </row>
    <row r="150" spans="1:17" s="250" customFormat="1" ht="51" x14ac:dyDescent="0.25">
      <c r="A150" s="324" t="s">
        <v>967</v>
      </c>
      <c r="B150" s="262">
        <v>135</v>
      </c>
      <c r="C150" s="264" t="s">
        <v>784</v>
      </c>
      <c r="D150" s="263" t="s">
        <v>783</v>
      </c>
      <c r="E150" s="276" t="s">
        <v>2230</v>
      </c>
      <c r="F150" s="271" t="s">
        <v>2229</v>
      </c>
      <c r="G150" s="275" t="s">
        <v>2228</v>
      </c>
      <c r="H150" s="269">
        <v>107.38</v>
      </c>
      <c r="I150" s="268" t="s">
        <v>26</v>
      </c>
      <c r="J150" s="333">
        <v>2</v>
      </c>
      <c r="K150" s="253">
        <f t="shared" si="4"/>
        <v>214.76</v>
      </c>
      <c r="L150" s="267" t="s">
        <v>49</v>
      </c>
      <c r="M150" s="266" t="s">
        <v>50</v>
      </c>
      <c r="N150" s="266" t="s">
        <v>27</v>
      </c>
      <c r="O150" s="265" t="s">
        <v>51</v>
      </c>
      <c r="P150" s="55" t="s">
        <v>52</v>
      </c>
      <c r="Q150" s="56" t="s">
        <v>53</v>
      </c>
    </row>
    <row r="151" spans="1:17" s="250" customFormat="1" ht="51" x14ac:dyDescent="0.25">
      <c r="A151" s="324" t="s">
        <v>967</v>
      </c>
      <c r="B151" s="262">
        <v>136</v>
      </c>
      <c r="C151" s="264" t="s">
        <v>784</v>
      </c>
      <c r="D151" s="263" t="s">
        <v>783</v>
      </c>
      <c r="E151" s="274" t="s">
        <v>2227</v>
      </c>
      <c r="F151" s="271" t="s">
        <v>2226</v>
      </c>
      <c r="G151" s="275" t="s">
        <v>2186</v>
      </c>
      <c r="H151" s="269">
        <v>289.85500000000002</v>
      </c>
      <c r="I151" s="277" t="s">
        <v>26</v>
      </c>
      <c r="J151" s="333">
        <v>2</v>
      </c>
      <c r="K151" s="253">
        <f t="shared" si="4"/>
        <v>579.71</v>
      </c>
      <c r="L151" s="267" t="s">
        <v>49</v>
      </c>
      <c r="M151" s="266" t="s">
        <v>50</v>
      </c>
      <c r="N151" s="266" t="s">
        <v>27</v>
      </c>
      <c r="O151" s="265" t="s">
        <v>51</v>
      </c>
      <c r="P151" s="55" t="s">
        <v>52</v>
      </c>
      <c r="Q151" s="56" t="s">
        <v>53</v>
      </c>
    </row>
    <row r="152" spans="1:17" s="250" customFormat="1" ht="51" x14ac:dyDescent="0.25">
      <c r="A152" s="324" t="s">
        <v>967</v>
      </c>
      <c r="B152" s="262">
        <v>137</v>
      </c>
      <c r="C152" s="264" t="s">
        <v>784</v>
      </c>
      <c r="D152" s="263" t="s">
        <v>783</v>
      </c>
      <c r="E152" s="274" t="s">
        <v>2225</v>
      </c>
      <c r="F152" s="271" t="s">
        <v>2224</v>
      </c>
      <c r="G152" s="275" t="s">
        <v>2186</v>
      </c>
      <c r="H152" s="269">
        <v>342.79</v>
      </c>
      <c r="I152" s="281" t="s">
        <v>26</v>
      </c>
      <c r="J152" s="333">
        <v>2</v>
      </c>
      <c r="K152" s="253">
        <f t="shared" si="4"/>
        <v>685.58</v>
      </c>
      <c r="L152" s="267" t="s">
        <v>49</v>
      </c>
      <c r="M152" s="266" t="s">
        <v>50</v>
      </c>
      <c r="N152" s="266" t="s">
        <v>27</v>
      </c>
      <c r="O152" s="265" t="s">
        <v>51</v>
      </c>
      <c r="P152" s="55" t="s">
        <v>52</v>
      </c>
      <c r="Q152" s="56" t="s">
        <v>53</v>
      </c>
    </row>
    <row r="153" spans="1:17" s="250" customFormat="1" ht="51" x14ac:dyDescent="0.25">
      <c r="A153" s="324" t="s">
        <v>967</v>
      </c>
      <c r="B153" s="262">
        <v>138</v>
      </c>
      <c r="C153" s="264" t="s">
        <v>784</v>
      </c>
      <c r="D153" s="263" t="s">
        <v>783</v>
      </c>
      <c r="E153" s="276" t="s">
        <v>2223</v>
      </c>
      <c r="F153" s="271" t="s">
        <v>2222</v>
      </c>
      <c r="G153" s="275" t="s">
        <v>2221</v>
      </c>
      <c r="H153" s="269">
        <v>2360.98</v>
      </c>
      <c r="I153" s="268" t="s">
        <v>104</v>
      </c>
      <c r="J153" s="333">
        <v>2</v>
      </c>
      <c r="K153" s="253">
        <f t="shared" si="4"/>
        <v>4721.96</v>
      </c>
      <c r="L153" s="267" t="s">
        <v>129</v>
      </c>
      <c r="M153" s="266" t="s">
        <v>62</v>
      </c>
      <c r="N153" s="266" t="s">
        <v>27</v>
      </c>
      <c r="O153" s="265" t="s">
        <v>51</v>
      </c>
      <c r="P153" s="55" t="s">
        <v>52</v>
      </c>
      <c r="Q153" s="56" t="s">
        <v>53</v>
      </c>
    </row>
    <row r="154" spans="1:17" s="250" customFormat="1" ht="51" x14ac:dyDescent="0.25">
      <c r="A154" s="324" t="s">
        <v>967</v>
      </c>
      <c r="B154" s="262">
        <v>139</v>
      </c>
      <c r="C154" s="264" t="s">
        <v>784</v>
      </c>
      <c r="D154" s="263" t="s">
        <v>783</v>
      </c>
      <c r="E154" s="276" t="s">
        <v>2220</v>
      </c>
      <c r="F154" s="271" t="s">
        <v>2219</v>
      </c>
      <c r="G154" s="275" t="s">
        <v>2214</v>
      </c>
      <c r="H154" s="269">
        <v>20.524999999999999</v>
      </c>
      <c r="I154" s="268" t="s">
        <v>26</v>
      </c>
      <c r="J154" s="333">
        <v>2</v>
      </c>
      <c r="K154" s="253">
        <f t="shared" si="4"/>
        <v>41.05</v>
      </c>
      <c r="L154" s="267"/>
      <c r="M154" s="266" t="s">
        <v>2024</v>
      </c>
      <c r="N154" s="266" t="s">
        <v>27</v>
      </c>
      <c r="O154" s="265" t="s">
        <v>51</v>
      </c>
      <c r="P154" s="55" t="s">
        <v>52</v>
      </c>
      <c r="Q154" s="56" t="s">
        <v>53</v>
      </c>
    </row>
    <row r="155" spans="1:17" s="250" customFormat="1" ht="51" x14ac:dyDescent="0.25">
      <c r="A155" s="324" t="s">
        <v>967</v>
      </c>
      <c r="B155" s="262">
        <v>140</v>
      </c>
      <c r="C155" s="264" t="s">
        <v>784</v>
      </c>
      <c r="D155" s="263" t="s">
        <v>783</v>
      </c>
      <c r="E155" s="276" t="s">
        <v>2218</v>
      </c>
      <c r="F155" s="271" t="s">
        <v>2217</v>
      </c>
      <c r="G155" s="275" t="s">
        <v>2214</v>
      </c>
      <c r="H155" s="269">
        <v>19.2775</v>
      </c>
      <c r="I155" s="268" t="s">
        <v>26</v>
      </c>
      <c r="J155" s="333">
        <v>4</v>
      </c>
      <c r="K155" s="253">
        <f t="shared" si="4"/>
        <v>77.11</v>
      </c>
      <c r="L155" s="267" t="s">
        <v>49</v>
      </c>
      <c r="M155" s="266" t="s">
        <v>50</v>
      </c>
      <c r="N155" s="266" t="s">
        <v>27</v>
      </c>
      <c r="O155" s="265" t="s">
        <v>51</v>
      </c>
      <c r="P155" s="55" t="s">
        <v>52</v>
      </c>
      <c r="Q155" s="56" t="s">
        <v>53</v>
      </c>
    </row>
    <row r="156" spans="1:17" s="250" customFormat="1" ht="51" x14ac:dyDescent="0.25">
      <c r="A156" s="324" t="s">
        <v>967</v>
      </c>
      <c r="B156" s="262">
        <v>141</v>
      </c>
      <c r="C156" s="264" t="s">
        <v>784</v>
      </c>
      <c r="D156" s="263" t="s">
        <v>783</v>
      </c>
      <c r="E156" s="276" t="s">
        <v>2216</v>
      </c>
      <c r="F156" s="271" t="s">
        <v>2215</v>
      </c>
      <c r="G156" s="275" t="s">
        <v>2214</v>
      </c>
      <c r="H156" s="269">
        <v>1834.5333333333335</v>
      </c>
      <c r="I156" s="268" t="s">
        <v>104</v>
      </c>
      <c r="J156" s="333">
        <v>3</v>
      </c>
      <c r="K156" s="253">
        <f t="shared" si="4"/>
        <v>5503.6</v>
      </c>
      <c r="L156" s="267" t="s">
        <v>129</v>
      </c>
      <c r="M156" s="266" t="s">
        <v>62</v>
      </c>
      <c r="N156" s="266" t="s">
        <v>27</v>
      </c>
      <c r="O156" s="265" t="s">
        <v>51</v>
      </c>
      <c r="P156" s="55" t="s">
        <v>52</v>
      </c>
      <c r="Q156" s="56" t="s">
        <v>53</v>
      </c>
    </row>
    <row r="157" spans="1:17" s="250" customFormat="1" ht="51" x14ac:dyDescent="0.25">
      <c r="A157" s="324" t="s">
        <v>967</v>
      </c>
      <c r="B157" s="262">
        <v>142</v>
      </c>
      <c r="C157" s="264" t="s">
        <v>784</v>
      </c>
      <c r="D157" s="263" t="s">
        <v>783</v>
      </c>
      <c r="E157" s="276" t="s">
        <v>2213</v>
      </c>
      <c r="F157" s="271" t="s">
        <v>2212</v>
      </c>
      <c r="G157" s="275" t="s">
        <v>2211</v>
      </c>
      <c r="H157" s="269">
        <v>1816.02</v>
      </c>
      <c r="I157" s="268" t="s">
        <v>104</v>
      </c>
      <c r="J157" s="333">
        <v>2</v>
      </c>
      <c r="K157" s="253">
        <f t="shared" si="4"/>
        <v>3632.04</v>
      </c>
      <c r="L157" s="267" t="s">
        <v>129</v>
      </c>
      <c r="M157" s="266" t="s">
        <v>62</v>
      </c>
      <c r="N157" s="266" t="s">
        <v>27</v>
      </c>
      <c r="O157" s="265" t="s">
        <v>51</v>
      </c>
      <c r="P157" s="55" t="s">
        <v>52</v>
      </c>
      <c r="Q157" s="56" t="s">
        <v>53</v>
      </c>
    </row>
    <row r="158" spans="1:17" s="250" customFormat="1" ht="51" x14ac:dyDescent="0.25">
      <c r="A158" s="324" t="s">
        <v>967</v>
      </c>
      <c r="B158" s="262">
        <v>143</v>
      </c>
      <c r="C158" s="264" t="s">
        <v>784</v>
      </c>
      <c r="D158" s="263" t="s">
        <v>783</v>
      </c>
      <c r="E158" s="276" t="s">
        <v>2210</v>
      </c>
      <c r="F158" s="271" t="s">
        <v>2209</v>
      </c>
      <c r="G158" s="275" t="s">
        <v>2206</v>
      </c>
      <c r="H158" s="269">
        <v>260.12333333333333</v>
      </c>
      <c r="I158" s="277" t="s">
        <v>26</v>
      </c>
      <c r="J158" s="333">
        <v>3</v>
      </c>
      <c r="K158" s="253">
        <f t="shared" si="4"/>
        <v>780.37</v>
      </c>
      <c r="L158" s="267" t="s">
        <v>49</v>
      </c>
      <c r="M158" s="266" t="s">
        <v>50</v>
      </c>
      <c r="N158" s="266" t="s">
        <v>27</v>
      </c>
      <c r="O158" s="265" t="s">
        <v>51</v>
      </c>
      <c r="P158" s="55" t="s">
        <v>52</v>
      </c>
      <c r="Q158" s="56" t="s">
        <v>53</v>
      </c>
    </row>
    <row r="159" spans="1:17" s="250" customFormat="1" ht="51" x14ac:dyDescent="0.25">
      <c r="A159" s="324" t="s">
        <v>967</v>
      </c>
      <c r="B159" s="262">
        <v>144</v>
      </c>
      <c r="C159" s="264" t="s">
        <v>784</v>
      </c>
      <c r="D159" s="263" t="s">
        <v>783</v>
      </c>
      <c r="E159" s="276" t="s">
        <v>2208</v>
      </c>
      <c r="F159" s="271" t="s">
        <v>2207</v>
      </c>
      <c r="G159" s="275" t="s">
        <v>2206</v>
      </c>
      <c r="H159" s="269">
        <v>4771.3599999999997</v>
      </c>
      <c r="I159" s="268" t="s">
        <v>104</v>
      </c>
      <c r="J159" s="333">
        <v>1</v>
      </c>
      <c r="K159" s="253">
        <f t="shared" si="4"/>
        <v>4771.3599999999997</v>
      </c>
      <c r="L159" s="267" t="s">
        <v>129</v>
      </c>
      <c r="M159" s="266" t="s">
        <v>62</v>
      </c>
      <c r="N159" s="266" t="s">
        <v>27</v>
      </c>
      <c r="O159" s="265" t="s">
        <v>51</v>
      </c>
      <c r="P159" s="55" t="s">
        <v>52</v>
      </c>
      <c r="Q159" s="56" t="s">
        <v>53</v>
      </c>
    </row>
    <row r="160" spans="1:17" s="250" customFormat="1" ht="51" x14ac:dyDescent="0.25">
      <c r="A160" s="324" t="s">
        <v>967</v>
      </c>
      <c r="B160" s="262">
        <v>145</v>
      </c>
      <c r="C160" s="264" t="s">
        <v>784</v>
      </c>
      <c r="D160" s="263" t="s">
        <v>783</v>
      </c>
      <c r="E160" s="276" t="s">
        <v>2205</v>
      </c>
      <c r="F160" s="271" t="s">
        <v>2204</v>
      </c>
      <c r="G160" s="275" t="s">
        <v>2203</v>
      </c>
      <c r="H160" s="269">
        <v>20004.163333333334</v>
      </c>
      <c r="I160" s="268" t="s">
        <v>104</v>
      </c>
      <c r="J160" s="333">
        <v>3</v>
      </c>
      <c r="K160" s="253">
        <f t="shared" si="4"/>
        <v>60012.490000000005</v>
      </c>
      <c r="L160" s="267" t="s">
        <v>129</v>
      </c>
      <c r="M160" s="266" t="s">
        <v>62</v>
      </c>
      <c r="N160" s="266" t="s">
        <v>27</v>
      </c>
      <c r="O160" s="265" t="s">
        <v>51</v>
      </c>
      <c r="P160" s="55" t="s">
        <v>52</v>
      </c>
      <c r="Q160" s="56" t="s">
        <v>53</v>
      </c>
    </row>
    <row r="161" spans="1:17" s="250" customFormat="1" ht="51" x14ac:dyDescent="0.25">
      <c r="A161" s="324" t="s">
        <v>967</v>
      </c>
      <c r="B161" s="262">
        <v>146</v>
      </c>
      <c r="C161" s="264" t="s">
        <v>784</v>
      </c>
      <c r="D161" s="263" t="s">
        <v>783</v>
      </c>
      <c r="E161" s="276" t="s">
        <v>2202</v>
      </c>
      <c r="F161" s="271" t="s">
        <v>2201</v>
      </c>
      <c r="G161" s="273" t="s">
        <v>2200</v>
      </c>
      <c r="H161" s="269">
        <v>13284.34</v>
      </c>
      <c r="I161" s="268" t="s">
        <v>104</v>
      </c>
      <c r="J161" s="333">
        <v>1</v>
      </c>
      <c r="K161" s="253">
        <f t="shared" si="4"/>
        <v>13284.34</v>
      </c>
      <c r="L161" s="267" t="s">
        <v>49</v>
      </c>
      <c r="M161" s="266" t="s">
        <v>50</v>
      </c>
      <c r="N161" s="266" t="s">
        <v>27</v>
      </c>
      <c r="O161" s="265" t="s">
        <v>51</v>
      </c>
      <c r="P161" s="55" t="s">
        <v>52</v>
      </c>
      <c r="Q161" s="56" t="s">
        <v>53</v>
      </c>
    </row>
    <row r="162" spans="1:17" s="250" customFormat="1" ht="51" x14ac:dyDescent="0.25">
      <c r="A162" s="324" t="s">
        <v>967</v>
      </c>
      <c r="B162" s="262">
        <v>147</v>
      </c>
      <c r="C162" s="264" t="s">
        <v>784</v>
      </c>
      <c r="D162" s="263" t="s">
        <v>783</v>
      </c>
      <c r="E162" s="276" t="s">
        <v>2199</v>
      </c>
      <c r="F162" s="271" t="s">
        <v>2198</v>
      </c>
      <c r="G162" s="275" t="s">
        <v>1036</v>
      </c>
      <c r="H162" s="269">
        <v>195.762</v>
      </c>
      <c r="I162" s="277" t="s">
        <v>26</v>
      </c>
      <c r="J162" s="333">
        <v>5</v>
      </c>
      <c r="K162" s="253">
        <f t="shared" si="4"/>
        <v>978.81</v>
      </c>
      <c r="L162" s="267" t="s">
        <v>49</v>
      </c>
      <c r="M162" s="266" t="s">
        <v>50</v>
      </c>
      <c r="N162" s="266" t="s">
        <v>27</v>
      </c>
      <c r="O162" s="265" t="s">
        <v>51</v>
      </c>
      <c r="P162" s="55" t="s">
        <v>52</v>
      </c>
      <c r="Q162" s="56" t="s">
        <v>53</v>
      </c>
    </row>
    <row r="163" spans="1:17" s="250" customFormat="1" ht="51" x14ac:dyDescent="0.25">
      <c r="A163" s="324" t="s">
        <v>967</v>
      </c>
      <c r="B163" s="262">
        <v>148</v>
      </c>
      <c r="C163" s="264" t="s">
        <v>784</v>
      </c>
      <c r="D163" s="263" t="s">
        <v>783</v>
      </c>
      <c r="E163" s="276" t="s">
        <v>2197</v>
      </c>
      <c r="F163" s="271" t="s">
        <v>2196</v>
      </c>
      <c r="G163" s="275" t="s">
        <v>1036</v>
      </c>
      <c r="H163" s="269">
        <v>6381.09</v>
      </c>
      <c r="I163" s="277" t="s">
        <v>26</v>
      </c>
      <c r="J163" s="333">
        <v>1</v>
      </c>
      <c r="K163" s="253">
        <f t="shared" ref="K163:K226" si="5">J163*H163</f>
        <v>6381.09</v>
      </c>
      <c r="L163" s="267" t="s">
        <v>49</v>
      </c>
      <c r="M163" s="266" t="s">
        <v>50</v>
      </c>
      <c r="N163" s="266" t="s">
        <v>27</v>
      </c>
      <c r="O163" s="265" t="s">
        <v>51</v>
      </c>
      <c r="P163" s="55" t="s">
        <v>52</v>
      </c>
      <c r="Q163" s="56" t="s">
        <v>53</v>
      </c>
    </row>
    <row r="164" spans="1:17" s="250" customFormat="1" ht="51" x14ac:dyDescent="0.25">
      <c r="A164" s="324" t="s">
        <v>967</v>
      </c>
      <c r="B164" s="262">
        <v>149</v>
      </c>
      <c r="C164" s="264" t="s">
        <v>784</v>
      </c>
      <c r="D164" s="263" t="s">
        <v>783</v>
      </c>
      <c r="E164" s="276" t="s">
        <v>2195</v>
      </c>
      <c r="F164" s="271" t="s">
        <v>2194</v>
      </c>
      <c r="G164" s="275" t="s">
        <v>1036</v>
      </c>
      <c r="H164" s="269">
        <v>2799.65</v>
      </c>
      <c r="I164" s="268" t="s">
        <v>26</v>
      </c>
      <c r="J164" s="333">
        <v>1</v>
      </c>
      <c r="K164" s="253">
        <f t="shared" si="5"/>
        <v>2799.65</v>
      </c>
      <c r="L164" s="267" t="s">
        <v>49</v>
      </c>
      <c r="M164" s="266" t="s">
        <v>50</v>
      </c>
      <c r="N164" s="266" t="s">
        <v>27</v>
      </c>
      <c r="O164" s="265" t="s">
        <v>51</v>
      </c>
      <c r="P164" s="55" t="s">
        <v>52</v>
      </c>
      <c r="Q164" s="56" t="s">
        <v>53</v>
      </c>
    </row>
    <row r="165" spans="1:17" s="250" customFormat="1" ht="51" x14ac:dyDescent="0.25">
      <c r="A165" s="324" t="s">
        <v>967</v>
      </c>
      <c r="B165" s="262">
        <v>150</v>
      </c>
      <c r="C165" s="264" t="s">
        <v>784</v>
      </c>
      <c r="D165" s="263" t="s">
        <v>783</v>
      </c>
      <c r="E165" s="276" t="s">
        <v>2193</v>
      </c>
      <c r="F165" s="271" t="s">
        <v>2192</v>
      </c>
      <c r="G165" s="275" t="s">
        <v>2189</v>
      </c>
      <c r="H165" s="269">
        <v>2448.624166666667</v>
      </c>
      <c r="I165" s="268" t="s">
        <v>104</v>
      </c>
      <c r="J165" s="333">
        <v>12</v>
      </c>
      <c r="K165" s="253">
        <f t="shared" si="5"/>
        <v>29383.490000000005</v>
      </c>
      <c r="L165" s="267" t="s">
        <v>129</v>
      </c>
      <c r="M165" s="266" t="s">
        <v>62</v>
      </c>
      <c r="N165" s="266" t="s">
        <v>27</v>
      </c>
      <c r="O165" s="265" t="s">
        <v>51</v>
      </c>
      <c r="P165" s="55" t="s">
        <v>52</v>
      </c>
      <c r="Q165" s="56" t="s">
        <v>53</v>
      </c>
    </row>
    <row r="166" spans="1:17" s="250" customFormat="1" ht="51" x14ac:dyDescent="0.25">
      <c r="A166" s="324" t="s">
        <v>967</v>
      </c>
      <c r="B166" s="262">
        <v>151</v>
      </c>
      <c r="C166" s="264" t="s">
        <v>784</v>
      </c>
      <c r="D166" s="263" t="s">
        <v>783</v>
      </c>
      <c r="E166" s="276" t="s">
        <v>2191</v>
      </c>
      <c r="F166" s="271" t="s">
        <v>2190</v>
      </c>
      <c r="G166" s="275" t="s">
        <v>2189</v>
      </c>
      <c r="H166" s="269">
        <v>2585.7616666666668</v>
      </c>
      <c r="I166" s="268" t="s">
        <v>104</v>
      </c>
      <c r="J166" s="333">
        <v>6</v>
      </c>
      <c r="K166" s="253">
        <f t="shared" si="5"/>
        <v>15514.57</v>
      </c>
      <c r="L166" s="267" t="s">
        <v>129</v>
      </c>
      <c r="M166" s="266" t="s">
        <v>62</v>
      </c>
      <c r="N166" s="266" t="s">
        <v>27</v>
      </c>
      <c r="O166" s="265" t="s">
        <v>51</v>
      </c>
      <c r="P166" s="55" t="s">
        <v>52</v>
      </c>
      <c r="Q166" s="56" t="s">
        <v>53</v>
      </c>
    </row>
    <row r="167" spans="1:17" s="250" customFormat="1" ht="51" x14ac:dyDescent="0.25">
      <c r="A167" s="324" t="s">
        <v>967</v>
      </c>
      <c r="B167" s="262">
        <v>152</v>
      </c>
      <c r="C167" s="264" t="s">
        <v>784</v>
      </c>
      <c r="D167" s="263" t="s">
        <v>783</v>
      </c>
      <c r="E167" s="276" t="s">
        <v>2188</v>
      </c>
      <c r="F167" s="271" t="s">
        <v>2187</v>
      </c>
      <c r="G167" s="273" t="s">
        <v>2186</v>
      </c>
      <c r="H167" s="269">
        <v>2589.5099999999998</v>
      </c>
      <c r="I167" s="268" t="s">
        <v>104</v>
      </c>
      <c r="J167" s="333">
        <v>5</v>
      </c>
      <c r="K167" s="253">
        <f t="shared" si="5"/>
        <v>12947.55</v>
      </c>
      <c r="L167" s="267" t="s">
        <v>49</v>
      </c>
      <c r="M167" s="266" t="s">
        <v>50</v>
      </c>
      <c r="N167" s="266" t="s">
        <v>27</v>
      </c>
      <c r="O167" s="265" t="s">
        <v>51</v>
      </c>
      <c r="P167" s="55" t="s">
        <v>52</v>
      </c>
      <c r="Q167" s="56" t="s">
        <v>53</v>
      </c>
    </row>
    <row r="168" spans="1:17" s="250" customFormat="1" ht="51" x14ac:dyDescent="0.25">
      <c r="A168" s="324" t="s">
        <v>967</v>
      </c>
      <c r="B168" s="262">
        <v>153</v>
      </c>
      <c r="C168" s="264" t="s">
        <v>784</v>
      </c>
      <c r="D168" s="263" t="s">
        <v>783</v>
      </c>
      <c r="E168" s="276" t="s">
        <v>2185</v>
      </c>
      <c r="F168" s="271" t="s">
        <v>2184</v>
      </c>
      <c r="G168" s="273" t="s">
        <v>2183</v>
      </c>
      <c r="H168" s="269">
        <v>1004.8271428571428</v>
      </c>
      <c r="I168" s="268" t="s">
        <v>26</v>
      </c>
      <c r="J168" s="333">
        <v>7</v>
      </c>
      <c r="K168" s="253">
        <f t="shared" si="5"/>
        <v>7033.79</v>
      </c>
      <c r="L168" s="267" t="s">
        <v>49</v>
      </c>
      <c r="M168" s="266" t="s">
        <v>50</v>
      </c>
      <c r="N168" s="266" t="s">
        <v>27</v>
      </c>
      <c r="O168" s="265" t="s">
        <v>51</v>
      </c>
      <c r="P168" s="55" t="s">
        <v>52</v>
      </c>
      <c r="Q168" s="56" t="s">
        <v>53</v>
      </c>
    </row>
    <row r="169" spans="1:17" s="250" customFormat="1" ht="51" x14ac:dyDescent="0.25">
      <c r="A169" s="324" t="s">
        <v>967</v>
      </c>
      <c r="B169" s="262">
        <v>154</v>
      </c>
      <c r="C169" s="264" t="s">
        <v>732</v>
      </c>
      <c r="D169" s="263" t="s">
        <v>783</v>
      </c>
      <c r="E169" s="276" t="s">
        <v>2182</v>
      </c>
      <c r="F169" s="271" t="s">
        <v>2181</v>
      </c>
      <c r="G169" s="273">
        <v>41269</v>
      </c>
      <c r="H169" s="269">
        <v>12027.8</v>
      </c>
      <c r="I169" s="268" t="s">
        <v>26</v>
      </c>
      <c r="J169" s="333">
        <v>2</v>
      </c>
      <c r="K169" s="253">
        <f t="shared" si="5"/>
        <v>24055.599999999999</v>
      </c>
      <c r="L169" s="267" t="s">
        <v>129</v>
      </c>
      <c r="M169" s="266" t="s">
        <v>62</v>
      </c>
      <c r="N169" s="266" t="s">
        <v>27</v>
      </c>
      <c r="O169" s="265" t="s">
        <v>51</v>
      </c>
      <c r="P169" s="55" t="s">
        <v>52</v>
      </c>
      <c r="Q169" s="56" t="s">
        <v>53</v>
      </c>
    </row>
    <row r="170" spans="1:17" s="250" customFormat="1" ht="51" x14ac:dyDescent="0.25">
      <c r="A170" s="324" t="s">
        <v>967</v>
      </c>
      <c r="B170" s="262">
        <v>155</v>
      </c>
      <c r="C170" s="264" t="s">
        <v>784</v>
      </c>
      <c r="D170" s="263" t="s">
        <v>783</v>
      </c>
      <c r="E170" s="276" t="s">
        <v>2180</v>
      </c>
      <c r="F170" s="271" t="s">
        <v>2179</v>
      </c>
      <c r="G170" s="273" t="s">
        <v>2174</v>
      </c>
      <c r="H170" s="269">
        <v>284.14</v>
      </c>
      <c r="I170" s="268" t="s">
        <v>26</v>
      </c>
      <c r="J170" s="333">
        <v>1</v>
      </c>
      <c r="K170" s="253">
        <f t="shared" si="5"/>
        <v>284.14</v>
      </c>
      <c r="L170" s="267" t="s">
        <v>49</v>
      </c>
      <c r="M170" s="266" t="s">
        <v>50</v>
      </c>
      <c r="N170" s="266" t="s">
        <v>27</v>
      </c>
      <c r="O170" s="265" t="s">
        <v>51</v>
      </c>
      <c r="P170" s="55" t="s">
        <v>52</v>
      </c>
      <c r="Q170" s="56" t="s">
        <v>53</v>
      </c>
    </row>
    <row r="171" spans="1:17" s="250" customFormat="1" ht="51" x14ac:dyDescent="0.25">
      <c r="A171" s="324" t="s">
        <v>967</v>
      </c>
      <c r="B171" s="262">
        <v>156</v>
      </c>
      <c r="C171" s="264" t="s">
        <v>784</v>
      </c>
      <c r="D171" s="263" t="s">
        <v>783</v>
      </c>
      <c r="E171" s="276" t="s">
        <v>2178</v>
      </c>
      <c r="F171" s="271" t="s">
        <v>2177</v>
      </c>
      <c r="G171" s="273" t="s">
        <v>2174</v>
      </c>
      <c r="H171" s="269">
        <v>284.14375000000001</v>
      </c>
      <c r="I171" s="268" t="s">
        <v>26</v>
      </c>
      <c r="J171" s="333">
        <v>8</v>
      </c>
      <c r="K171" s="253">
        <f t="shared" si="5"/>
        <v>2273.15</v>
      </c>
      <c r="L171" s="267" t="s">
        <v>49</v>
      </c>
      <c r="M171" s="266" t="s">
        <v>50</v>
      </c>
      <c r="N171" s="266" t="s">
        <v>27</v>
      </c>
      <c r="O171" s="265" t="s">
        <v>51</v>
      </c>
      <c r="P171" s="55" t="s">
        <v>52</v>
      </c>
      <c r="Q171" s="56" t="s">
        <v>53</v>
      </c>
    </row>
    <row r="172" spans="1:17" s="250" customFormat="1" ht="51" x14ac:dyDescent="0.25">
      <c r="A172" s="324" t="s">
        <v>967</v>
      </c>
      <c r="B172" s="262">
        <v>157</v>
      </c>
      <c r="C172" s="264" t="s">
        <v>784</v>
      </c>
      <c r="D172" s="263" t="s">
        <v>783</v>
      </c>
      <c r="E172" s="276" t="s">
        <v>2176</v>
      </c>
      <c r="F172" s="271" t="s">
        <v>2175</v>
      </c>
      <c r="G172" s="273" t="s">
        <v>2174</v>
      </c>
      <c r="H172" s="269">
        <v>388.22</v>
      </c>
      <c r="I172" s="268" t="s">
        <v>26</v>
      </c>
      <c r="J172" s="333">
        <v>9</v>
      </c>
      <c r="K172" s="253">
        <f t="shared" si="5"/>
        <v>3493.9800000000005</v>
      </c>
      <c r="L172" s="267" t="s">
        <v>49</v>
      </c>
      <c r="M172" s="266" t="s">
        <v>50</v>
      </c>
      <c r="N172" s="266" t="s">
        <v>27</v>
      </c>
      <c r="O172" s="265" t="s">
        <v>51</v>
      </c>
      <c r="P172" s="55" t="s">
        <v>52</v>
      </c>
      <c r="Q172" s="56" t="s">
        <v>53</v>
      </c>
    </row>
    <row r="173" spans="1:17" s="250" customFormat="1" ht="51" x14ac:dyDescent="0.25">
      <c r="A173" s="324" t="s">
        <v>967</v>
      </c>
      <c r="B173" s="262">
        <v>158</v>
      </c>
      <c r="C173" s="264" t="s">
        <v>784</v>
      </c>
      <c r="D173" s="263" t="s">
        <v>783</v>
      </c>
      <c r="E173" s="276" t="s">
        <v>2173</v>
      </c>
      <c r="F173" s="271" t="s">
        <v>2172</v>
      </c>
      <c r="G173" s="275" t="s">
        <v>2171</v>
      </c>
      <c r="H173" s="269">
        <v>9165</v>
      </c>
      <c r="I173" s="268" t="s">
        <v>104</v>
      </c>
      <c r="J173" s="333">
        <v>1</v>
      </c>
      <c r="K173" s="253">
        <f t="shared" si="5"/>
        <v>9165</v>
      </c>
      <c r="L173" s="267" t="s">
        <v>129</v>
      </c>
      <c r="M173" s="266" t="s">
        <v>62</v>
      </c>
      <c r="N173" s="266" t="s">
        <v>27</v>
      </c>
      <c r="O173" s="265" t="s">
        <v>51</v>
      </c>
      <c r="P173" s="55" t="s">
        <v>52</v>
      </c>
      <c r="Q173" s="56" t="s">
        <v>53</v>
      </c>
    </row>
    <row r="174" spans="1:17" s="250" customFormat="1" ht="51" x14ac:dyDescent="0.25">
      <c r="A174" s="324" t="s">
        <v>967</v>
      </c>
      <c r="B174" s="262">
        <v>159</v>
      </c>
      <c r="C174" s="264" t="s">
        <v>1158</v>
      </c>
      <c r="D174" s="263" t="s">
        <v>783</v>
      </c>
      <c r="E174" s="276" t="s">
        <v>2170</v>
      </c>
      <c r="F174" s="271" t="s">
        <v>2169</v>
      </c>
      <c r="G174" s="273" t="s">
        <v>1036</v>
      </c>
      <c r="H174" s="269">
        <v>771.69627118644075</v>
      </c>
      <c r="I174" s="277" t="s">
        <v>26</v>
      </c>
      <c r="J174" s="333">
        <v>59</v>
      </c>
      <c r="K174" s="253">
        <f t="shared" si="5"/>
        <v>45530.080000000002</v>
      </c>
      <c r="L174" s="267" t="s">
        <v>129</v>
      </c>
      <c r="M174" s="266" t="s">
        <v>62</v>
      </c>
      <c r="N174" s="266" t="s">
        <v>27</v>
      </c>
      <c r="O174" s="265" t="s">
        <v>51</v>
      </c>
      <c r="P174" s="55" t="s">
        <v>52</v>
      </c>
      <c r="Q174" s="56" t="s">
        <v>53</v>
      </c>
    </row>
    <row r="175" spans="1:17" s="250" customFormat="1" ht="51" x14ac:dyDescent="0.25">
      <c r="A175" s="324" t="s">
        <v>967</v>
      </c>
      <c r="B175" s="262">
        <v>160</v>
      </c>
      <c r="C175" s="264" t="s">
        <v>784</v>
      </c>
      <c r="D175" s="263" t="s">
        <v>783</v>
      </c>
      <c r="E175" s="276" t="s">
        <v>2168</v>
      </c>
      <c r="F175" s="271" t="s">
        <v>2167</v>
      </c>
      <c r="G175" s="275" t="s">
        <v>1159</v>
      </c>
      <c r="H175" s="269">
        <v>175</v>
      </c>
      <c r="I175" s="268" t="s">
        <v>26</v>
      </c>
      <c r="J175" s="333">
        <v>2</v>
      </c>
      <c r="K175" s="253">
        <f t="shared" si="5"/>
        <v>350</v>
      </c>
      <c r="L175" s="267" t="s">
        <v>129</v>
      </c>
      <c r="M175" s="266" t="s">
        <v>62</v>
      </c>
      <c r="N175" s="266" t="s">
        <v>27</v>
      </c>
      <c r="O175" s="265" t="s">
        <v>51</v>
      </c>
      <c r="P175" s="55" t="s">
        <v>52</v>
      </c>
      <c r="Q175" s="56" t="s">
        <v>53</v>
      </c>
    </row>
    <row r="176" spans="1:17" s="250" customFormat="1" ht="51" x14ac:dyDescent="0.25">
      <c r="A176" s="324" t="s">
        <v>967</v>
      </c>
      <c r="B176" s="262">
        <v>161</v>
      </c>
      <c r="C176" s="264" t="s">
        <v>2166</v>
      </c>
      <c r="D176" s="263" t="s">
        <v>783</v>
      </c>
      <c r="E176" s="276" t="s">
        <v>2165</v>
      </c>
      <c r="F176" s="271" t="s">
        <v>2164</v>
      </c>
      <c r="G176" s="273" t="s">
        <v>1036</v>
      </c>
      <c r="H176" s="269">
        <v>6534.5</v>
      </c>
      <c r="I176" s="277" t="s">
        <v>26</v>
      </c>
      <c r="J176" s="333">
        <v>2</v>
      </c>
      <c r="K176" s="253">
        <f t="shared" si="5"/>
        <v>13069</v>
      </c>
      <c r="L176" s="267" t="s">
        <v>49</v>
      </c>
      <c r="M176" s="266" t="s">
        <v>50</v>
      </c>
      <c r="N176" s="266" t="s">
        <v>27</v>
      </c>
      <c r="O176" s="265" t="s">
        <v>51</v>
      </c>
      <c r="P176" s="55" t="s">
        <v>52</v>
      </c>
      <c r="Q176" s="56" t="s">
        <v>53</v>
      </c>
    </row>
    <row r="177" spans="1:17" s="250" customFormat="1" ht="51" x14ac:dyDescent="0.25">
      <c r="A177" s="324" t="s">
        <v>967</v>
      </c>
      <c r="B177" s="262">
        <v>162</v>
      </c>
      <c r="C177" s="264" t="s">
        <v>784</v>
      </c>
      <c r="D177" s="263" t="s">
        <v>783</v>
      </c>
      <c r="E177" s="276" t="s">
        <v>2163</v>
      </c>
      <c r="F177" s="271" t="s">
        <v>2162</v>
      </c>
      <c r="G177" s="273" t="s">
        <v>1036</v>
      </c>
      <c r="H177" s="269">
        <v>15.535</v>
      </c>
      <c r="I177" s="277" t="s">
        <v>26</v>
      </c>
      <c r="J177" s="333">
        <v>2</v>
      </c>
      <c r="K177" s="253">
        <f t="shared" si="5"/>
        <v>31.07</v>
      </c>
      <c r="L177" s="267" t="s">
        <v>49</v>
      </c>
      <c r="M177" s="266" t="s">
        <v>50</v>
      </c>
      <c r="N177" s="266" t="s">
        <v>27</v>
      </c>
      <c r="O177" s="265" t="s">
        <v>51</v>
      </c>
      <c r="P177" s="55" t="s">
        <v>52</v>
      </c>
      <c r="Q177" s="56" t="s">
        <v>53</v>
      </c>
    </row>
    <row r="178" spans="1:17" s="250" customFormat="1" ht="51" x14ac:dyDescent="0.25">
      <c r="A178" s="324" t="s">
        <v>967</v>
      </c>
      <c r="B178" s="262">
        <v>163</v>
      </c>
      <c r="C178" s="264" t="s">
        <v>784</v>
      </c>
      <c r="D178" s="263" t="s">
        <v>783</v>
      </c>
      <c r="E178" s="276" t="s">
        <v>2161</v>
      </c>
      <c r="F178" s="271" t="s">
        <v>2160</v>
      </c>
      <c r="G178" s="275" t="s">
        <v>2157</v>
      </c>
      <c r="H178" s="269">
        <v>3500</v>
      </c>
      <c r="I178" s="268"/>
      <c r="J178" s="333">
        <v>1</v>
      </c>
      <c r="K178" s="253">
        <f t="shared" si="5"/>
        <v>3500</v>
      </c>
      <c r="L178" s="276" t="s">
        <v>1372</v>
      </c>
      <c r="M178" s="266" t="s">
        <v>1331</v>
      </c>
      <c r="N178" s="266" t="s">
        <v>27</v>
      </c>
      <c r="O178" s="265" t="s">
        <v>51</v>
      </c>
      <c r="P178" s="55" t="s">
        <v>52</v>
      </c>
      <c r="Q178" s="56" t="s">
        <v>53</v>
      </c>
    </row>
    <row r="179" spans="1:17" s="250" customFormat="1" ht="51" x14ac:dyDescent="0.25">
      <c r="A179" s="324" t="s">
        <v>967</v>
      </c>
      <c r="B179" s="262">
        <v>164</v>
      </c>
      <c r="C179" s="264" t="s">
        <v>784</v>
      </c>
      <c r="D179" s="263" t="s">
        <v>783</v>
      </c>
      <c r="E179" s="276" t="s">
        <v>2159</v>
      </c>
      <c r="F179" s="271" t="s">
        <v>2158</v>
      </c>
      <c r="G179" s="275" t="s">
        <v>2157</v>
      </c>
      <c r="H179" s="269">
        <v>1050</v>
      </c>
      <c r="I179" s="268"/>
      <c r="J179" s="333">
        <v>1</v>
      </c>
      <c r="K179" s="253">
        <f t="shared" si="5"/>
        <v>1050</v>
      </c>
      <c r="L179" s="276" t="s">
        <v>1372</v>
      </c>
      <c r="M179" s="266" t="s">
        <v>1331</v>
      </c>
      <c r="N179" s="266" t="s">
        <v>27</v>
      </c>
      <c r="O179" s="265" t="s">
        <v>51</v>
      </c>
      <c r="P179" s="55" t="s">
        <v>52</v>
      </c>
      <c r="Q179" s="56" t="s">
        <v>53</v>
      </c>
    </row>
    <row r="180" spans="1:17" s="250" customFormat="1" ht="51" x14ac:dyDescent="0.25">
      <c r="A180" s="324" t="s">
        <v>967</v>
      </c>
      <c r="B180" s="262">
        <v>165</v>
      </c>
      <c r="C180" s="264" t="s">
        <v>784</v>
      </c>
      <c r="D180" s="263" t="s">
        <v>783</v>
      </c>
      <c r="E180" s="276" t="s">
        <v>2156</v>
      </c>
      <c r="F180" s="271" t="s">
        <v>2155</v>
      </c>
      <c r="G180" s="275" t="s">
        <v>1689</v>
      </c>
      <c r="H180" s="269">
        <v>2090.81</v>
      </c>
      <c r="I180" s="277" t="s">
        <v>26</v>
      </c>
      <c r="J180" s="333">
        <v>1</v>
      </c>
      <c r="K180" s="253">
        <f t="shared" si="5"/>
        <v>2090.81</v>
      </c>
      <c r="L180" s="267" t="s">
        <v>1372</v>
      </c>
      <c r="M180" s="266" t="s">
        <v>1331</v>
      </c>
      <c r="N180" s="266" t="s">
        <v>27</v>
      </c>
      <c r="O180" s="265" t="s">
        <v>51</v>
      </c>
      <c r="P180" s="55" t="s">
        <v>52</v>
      </c>
      <c r="Q180" s="56" t="s">
        <v>53</v>
      </c>
    </row>
    <row r="181" spans="1:17" s="250" customFormat="1" ht="51" x14ac:dyDescent="0.25">
      <c r="A181" s="324" t="s">
        <v>967</v>
      </c>
      <c r="B181" s="262">
        <v>166</v>
      </c>
      <c r="C181" s="264" t="s">
        <v>784</v>
      </c>
      <c r="D181" s="263" t="s">
        <v>741</v>
      </c>
      <c r="E181" s="276" t="s">
        <v>2154</v>
      </c>
      <c r="F181" s="271" t="s">
        <v>2153</v>
      </c>
      <c r="G181" s="273" t="s">
        <v>1178</v>
      </c>
      <c r="H181" s="269">
        <v>18196.490000000002</v>
      </c>
      <c r="I181" s="268" t="s">
        <v>26</v>
      </c>
      <c r="J181" s="333">
        <v>1</v>
      </c>
      <c r="K181" s="253">
        <f t="shared" si="5"/>
        <v>18196.490000000002</v>
      </c>
      <c r="L181" s="267" t="s">
        <v>129</v>
      </c>
      <c r="M181" s="266" t="s">
        <v>62</v>
      </c>
      <c r="N181" s="266" t="s">
        <v>27</v>
      </c>
      <c r="O181" s="265" t="s">
        <v>51</v>
      </c>
      <c r="P181" s="55" t="s">
        <v>52</v>
      </c>
      <c r="Q181" s="56" t="s">
        <v>53</v>
      </c>
    </row>
    <row r="182" spans="1:17" s="250" customFormat="1" ht="51" x14ac:dyDescent="0.25">
      <c r="A182" s="324" t="s">
        <v>967</v>
      </c>
      <c r="B182" s="262">
        <v>167</v>
      </c>
      <c r="C182" s="264" t="s">
        <v>970</v>
      </c>
      <c r="D182" s="263" t="s">
        <v>741</v>
      </c>
      <c r="E182" s="276" t="s">
        <v>2151</v>
      </c>
      <c r="F182" s="271" t="s">
        <v>2150</v>
      </c>
      <c r="G182" s="275" t="s">
        <v>2152</v>
      </c>
      <c r="H182" s="269">
        <v>6603.2</v>
      </c>
      <c r="I182" s="268" t="s">
        <v>26</v>
      </c>
      <c r="J182" s="333">
        <v>3</v>
      </c>
      <c r="K182" s="253">
        <f t="shared" si="5"/>
        <v>19809.599999999999</v>
      </c>
      <c r="L182" s="267" t="s">
        <v>129</v>
      </c>
      <c r="M182" s="266" t="s">
        <v>93</v>
      </c>
      <c r="N182" s="266" t="s">
        <v>27</v>
      </c>
      <c r="O182" s="265" t="s">
        <v>51</v>
      </c>
      <c r="P182" s="55" t="s">
        <v>52</v>
      </c>
      <c r="Q182" s="56" t="s">
        <v>53</v>
      </c>
    </row>
    <row r="183" spans="1:17" s="250" customFormat="1" ht="51" x14ac:dyDescent="0.25">
      <c r="A183" s="324" t="s">
        <v>967</v>
      </c>
      <c r="B183" s="262">
        <v>168</v>
      </c>
      <c r="C183" s="264" t="s">
        <v>970</v>
      </c>
      <c r="D183" s="263" t="s">
        <v>741</v>
      </c>
      <c r="E183" s="276" t="s">
        <v>2151</v>
      </c>
      <c r="F183" s="271" t="s">
        <v>2150</v>
      </c>
      <c r="G183" s="275">
        <v>41311</v>
      </c>
      <c r="H183" s="269">
        <v>5950</v>
      </c>
      <c r="I183" s="268" t="s">
        <v>26</v>
      </c>
      <c r="J183" s="333">
        <v>2</v>
      </c>
      <c r="K183" s="253">
        <f t="shared" si="5"/>
        <v>11900</v>
      </c>
      <c r="L183" s="267" t="s">
        <v>129</v>
      </c>
      <c r="M183" s="266" t="s">
        <v>62</v>
      </c>
      <c r="N183" s="266" t="s">
        <v>27</v>
      </c>
      <c r="O183" s="265" t="s">
        <v>51</v>
      </c>
      <c r="P183" s="55" t="s">
        <v>52</v>
      </c>
      <c r="Q183" s="56" t="s">
        <v>53</v>
      </c>
    </row>
    <row r="184" spans="1:17" s="250" customFormat="1" ht="51" x14ac:dyDescent="0.25">
      <c r="A184" s="324" t="s">
        <v>967</v>
      </c>
      <c r="B184" s="262">
        <v>169</v>
      </c>
      <c r="C184" s="264" t="s">
        <v>784</v>
      </c>
      <c r="D184" s="263" t="s">
        <v>783</v>
      </c>
      <c r="E184" s="276" t="s">
        <v>2149</v>
      </c>
      <c r="F184" s="271" t="s">
        <v>2148</v>
      </c>
      <c r="G184" s="275" t="s">
        <v>1036</v>
      </c>
      <c r="H184" s="269">
        <v>73.22</v>
      </c>
      <c r="I184" s="268" t="s">
        <v>26</v>
      </c>
      <c r="J184" s="333">
        <v>4</v>
      </c>
      <c r="K184" s="253">
        <f t="shared" si="5"/>
        <v>292.88</v>
      </c>
      <c r="L184" s="267" t="s">
        <v>49</v>
      </c>
      <c r="M184" s="266" t="s">
        <v>50</v>
      </c>
      <c r="N184" s="266" t="s">
        <v>27</v>
      </c>
      <c r="O184" s="265" t="s">
        <v>51</v>
      </c>
      <c r="P184" s="55" t="s">
        <v>52</v>
      </c>
      <c r="Q184" s="56" t="s">
        <v>53</v>
      </c>
    </row>
    <row r="185" spans="1:17" s="250" customFormat="1" ht="51" x14ac:dyDescent="0.25">
      <c r="A185" s="324" t="s">
        <v>967</v>
      </c>
      <c r="B185" s="262">
        <v>170</v>
      </c>
      <c r="C185" s="264" t="s">
        <v>784</v>
      </c>
      <c r="D185" s="263" t="s">
        <v>783</v>
      </c>
      <c r="E185" s="276" t="s">
        <v>2147</v>
      </c>
      <c r="F185" s="271" t="s">
        <v>2146</v>
      </c>
      <c r="G185" s="275" t="s">
        <v>2145</v>
      </c>
      <c r="H185" s="269">
        <v>67.053333333333342</v>
      </c>
      <c r="I185" s="268" t="s">
        <v>26</v>
      </c>
      <c r="J185" s="333">
        <v>9</v>
      </c>
      <c r="K185" s="253">
        <f t="shared" si="5"/>
        <v>603.48</v>
      </c>
      <c r="L185" s="267" t="s">
        <v>129</v>
      </c>
      <c r="M185" s="266" t="s">
        <v>62</v>
      </c>
      <c r="N185" s="266" t="s">
        <v>27</v>
      </c>
      <c r="O185" s="265" t="s">
        <v>51</v>
      </c>
      <c r="P185" s="55" t="s">
        <v>52</v>
      </c>
      <c r="Q185" s="56" t="s">
        <v>53</v>
      </c>
    </row>
    <row r="186" spans="1:17" s="250" customFormat="1" ht="51" x14ac:dyDescent="0.25">
      <c r="A186" s="324" t="s">
        <v>967</v>
      </c>
      <c r="B186" s="262">
        <v>171</v>
      </c>
      <c r="C186" s="264" t="s">
        <v>784</v>
      </c>
      <c r="D186" s="263" t="s">
        <v>783</v>
      </c>
      <c r="E186" s="276" t="s">
        <v>2144</v>
      </c>
      <c r="F186" s="271" t="s">
        <v>2143</v>
      </c>
      <c r="G186" s="273" t="s">
        <v>1036</v>
      </c>
      <c r="H186" s="269">
        <v>428.75</v>
      </c>
      <c r="I186" s="268" t="s">
        <v>26</v>
      </c>
      <c r="J186" s="333">
        <v>1</v>
      </c>
      <c r="K186" s="253">
        <f t="shared" si="5"/>
        <v>428.75</v>
      </c>
      <c r="L186" s="267" t="s">
        <v>49</v>
      </c>
      <c r="M186" s="266" t="s">
        <v>50</v>
      </c>
      <c r="N186" s="266" t="s">
        <v>27</v>
      </c>
      <c r="O186" s="265" t="s">
        <v>51</v>
      </c>
      <c r="P186" s="55" t="s">
        <v>52</v>
      </c>
      <c r="Q186" s="56" t="s">
        <v>53</v>
      </c>
    </row>
    <row r="187" spans="1:17" s="250" customFormat="1" ht="51" x14ac:dyDescent="0.25">
      <c r="A187" s="324" t="s">
        <v>967</v>
      </c>
      <c r="B187" s="262">
        <v>172</v>
      </c>
      <c r="C187" s="264" t="s">
        <v>970</v>
      </c>
      <c r="D187" s="263" t="s">
        <v>741</v>
      </c>
      <c r="E187" s="276" t="s">
        <v>2142</v>
      </c>
      <c r="F187" s="271" t="s">
        <v>2141</v>
      </c>
      <c r="G187" s="273" t="s">
        <v>1798</v>
      </c>
      <c r="H187" s="269">
        <v>9403.8807692307691</v>
      </c>
      <c r="I187" s="268" t="s">
        <v>26</v>
      </c>
      <c r="J187" s="333">
        <v>13</v>
      </c>
      <c r="K187" s="253">
        <f t="shared" si="5"/>
        <v>122250.45</v>
      </c>
      <c r="L187" s="267" t="s">
        <v>129</v>
      </c>
      <c r="M187" s="266" t="s">
        <v>93</v>
      </c>
      <c r="N187" s="266" t="s">
        <v>27</v>
      </c>
      <c r="O187" s="265" t="s">
        <v>51</v>
      </c>
      <c r="P187" s="55" t="s">
        <v>52</v>
      </c>
      <c r="Q187" s="56" t="s">
        <v>53</v>
      </c>
    </row>
    <row r="188" spans="1:17" s="250" customFormat="1" ht="51" x14ac:dyDescent="0.25">
      <c r="A188" s="324" t="s">
        <v>967</v>
      </c>
      <c r="B188" s="262">
        <v>173</v>
      </c>
      <c r="C188" s="264" t="s">
        <v>970</v>
      </c>
      <c r="D188" s="263" t="s">
        <v>741</v>
      </c>
      <c r="E188" s="276" t="s">
        <v>2142</v>
      </c>
      <c r="F188" s="271" t="s">
        <v>2141</v>
      </c>
      <c r="G188" s="273" t="s">
        <v>1798</v>
      </c>
      <c r="H188" s="269">
        <v>9618.5264999999999</v>
      </c>
      <c r="I188" s="268" t="s">
        <v>26</v>
      </c>
      <c r="J188" s="333">
        <v>20</v>
      </c>
      <c r="K188" s="253">
        <f t="shared" si="5"/>
        <v>192370.53</v>
      </c>
      <c r="L188" s="267" t="s">
        <v>49</v>
      </c>
      <c r="M188" s="266" t="s">
        <v>50</v>
      </c>
      <c r="N188" s="266" t="s">
        <v>27</v>
      </c>
      <c r="O188" s="265" t="s">
        <v>51</v>
      </c>
      <c r="P188" s="55" t="s">
        <v>52</v>
      </c>
      <c r="Q188" s="56" t="s">
        <v>53</v>
      </c>
    </row>
    <row r="189" spans="1:17" s="250" customFormat="1" ht="51" x14ac:dyDescent="0.25">
      <c r="A189" s="324" t="s">
        <v>967</v>
      </c>
      <c r="B189" s="262">
        <v>174</v>
      </c>
      <c r="C189" s="264" t="s">
        <v>784</v>
      </c>
      <c r="D189" s="263" t="s">
        <v>783</v>
      </c>
      <c r="E189" s="276" t="s">
        <v>2140</v>
      </c>
      <c r="F189" s="271" t="s">
        <v>2139</v>
      </c>
      <c r="G189" s="273" t="s">
        <v>1036</v>
      </c>
      <c r="H189" s="269">
        <v>276.15499999999997</v>
      </c>
      <c r="I189" s="268" t="s">
        <v>26</v>
      </c>
      <c r="J189" s="333">
        <v>2</v>
      </c>
      <c r="K189" s="253">
        <f t="shared" si="5"/>
        <v>552.30999999999995</v>
      </c>
      <c r="L189" s="267" t="s">
        <v>1372</v>
      </c>
      <c r="M189" s="266" t="s">
        <v>1331</v>
      </c>
      <c r="N189" s="266" t="s">
        <v>27</v>
      </c>
      <c r="O189" s="265" t="s">
        <v>51</v>
      </c>
      <c r="P189" s="55" t="s">
        <v>52</v>
      </c>
      <c r="Q189" s="56" t="s">
        <v>53</v>
      </c>
    </row>
    <row r="190" spans="1:17" s="250" customFormat="1" ht="51" x14ac:dyDescent="0.25">
      <c r="A190" s="324" t="s">
        <v>967</v>
      </c>
      <c r="B190" s="262">
        <v>175</v>
      </c>
      <c r="C190" s="264" t="s">
        <v>784</v>
      </c>
      <c r="D190" s="263" t="s">
        <v>783</v>
      </c>
      <c r="E190" s="276" t="s">
        <v>2138</v>
      </c>
      <c r="F190" s="271" t="s">
        <v>2137</v>
      </c>
      <c r="G190" s="273" t="s">
        <v>1036</v>
      </c>
      <c r="H190" s="269">
        <v>104.645</v>
      </c>
      <c r="I190" s="268" t="s">
        <v>26</v>
      </c>
      <c r="J190" s="333">
        <v>2</v>
      </c>
      <c r="K190" s="253">
        <f t="shared" si="5"/>
        <v>209.29</v>
      </c>
      <c r="L190" s="267" t="s">
        <v>49</v>
      </c>
      <c r="M190" s="266" t="s">
        <v>50</v>
      </c>
      <c r="N190" s="266" t="s">
        <v>27</v>
      </c>
      <c r="O190" s="265" t="s">
        <v>51</v>
      </c>
      <c r="P190" s="55" t="s">
        <v>52</v>
      </c>
      <c r="Q190" s="56" t="s">
        <v>53</v>
      </c>
    </row>
    <row r="191" spans="1:17" s="250" customFormat="1" ht="51" x14ac:dyDescent="0.25">
      <c r="A191" s="324" t="s">
        <v>967</v>
      </c>
      <c r="B191" s="262">
        <v>176</v>
      </c>
      <c r="C191" s="264" t="s">
        <v>1052</v>
      </c>
      <c r="D191" s="263" t="s">
        <v>1043</v>
      </c>
      <c r="E191" s="276" t="s">
        <v>2136</v>
      </c>
      <c r="F191" s="271" t="s">
        <v>2135</v>
      </c>
      <c r="G191" s="275" t="s">
        <v>2134</v>
      </c>
      <c r="H191" s="269">
        <v>28.1</v>
      </c>
      <c r="I191" s="268" t="s">
        <v>26</v>
      </c>
      <c r="J191" s="333">
        <v>4</v>
      </c>
      <c r="K191" s="253">
        <f t="shared" si="5"/>
        <v>112.4</v>
      </c>
      <c r="L191" s="267" t="s">
        <v>129</v>
      </c>
      <c r="M191" s="266" t="s">
        <v>62</v>
      </c>
      <c r="N191" s="266" t="s">
        <v>27</v>
      </c>
      <c r="O191" s="265" t="s">
        <v>51</v>
      </c>
      <c r="P191" s="55" t="s">
        <v>52</v>
      </c>
      <c r="Q191" s="56" t="s">
        <v>53</v>
      </c>
    </row>
    <row r="192" spans="1:17" s="250" customFormat="1" ht="51" x14ac:dyDescent="0.25">
      <c r="A192" s="324" t="s">
        <v>967</v>
      </c>
      <c r="B192" s="262">
        <v>177</v>
      </c>
      <c r="C192" s="264" t="s">
        <v>784</v>
      </c>
      <c r="D192" s="263" t="s">
        <v>770</v>
      </c>
      <c r="E192" s="276" t="s">
        <v>2133</v>
      </c>
      <c r="F192" s="271" t="s">
        <v>2132</v>
      </c>
      <c r="G192" s="273" t="s">
        <v>1293</v>
      </c>
      <c r="H192" s="269">
        <v>173.25</v>
      </c>
      <c r="I192" s="268" t="s">
        <v>26</v>
      </c>
      <c r="J192" s="333">
        <v>1</v>
      </c>
      <c r="K192" s="253">
        <f t="shared" si="5"/>
        <v>173.25</v>
      </c>
      <c r="L192" s="267" t="s">
        <v>49</v>
      </c>
      <c r="M192" s="266" t="s">
        <v>50</v>
      </c>
      <c r="N192" s="266" t="s">
        <v>27</v>
      </c>
      <c r="O192" s="265" t="s">
        <v>51</v>
      </c>
      <c r="P192" s="55" t="s">
        <v>52</v>
      </c>
      <c r="Q192" s="56" t="s">
        <v>53</v>
      </c>
    </row>
    <row r="193" spans="1:17" s="250" customFormat="1" ht="51" x14ac:dyDescent="0.25">
      <c r="A193" s="324" t="s">
        <v>967</v>
      </c>
      <c r="B193" s="262">
        <v>178</v>
      </c>
      <c r="C193" s="264" t="s">
        <v>784</v>
      </c>
      <c r="D193" s="263" t="s">
        <v>752</v>
      </c>
      <c r="E193" s="276" t="s">
        <v>2131</v>
      </c>
      <c r="F193" s="271" t="s">
        <v>2130</v>
      </c>
      <c r="G193" s="273" t="s">
        <v>2129</v>
      </c>
      <c r="H193" s="269">
        <v>625.56603550295858</v>
      </c>
      <c r="I193" s="268" t="s">
        <v>104</v>
      </c>
      <c r="J193" s="333">
        <v>169</v>
      </c>
      <c r="K193" s="253">
        <f t="shared" si="5"/>
        <v>105720.66</v>
      </c>
      <c r="L193" s="267" t="s">
        <v>49</v>
      </c>
      <c r="M193" s="266" t="s">
        <v>50</v>
      </c>
      <c r="N193" s="266" t="s">
        <v>27</v>
      </c>
      <c r="O193" s="265" t="s">
        <v>51</v>
      </c>
      <c r="P193" s="55" t="s">
        <v>52</v>
      </c>
      <c r="Q193" s="56" t="s">
        <v>53</v>
      </c>
    </row>
    <row r="194" spans="1:17" s="250" customFormat="1" ht="51" x14ac:dyDescent="0.25">
      <c r="A194" s="324" t="s">
        <v>967</v>
      </c>
      <c r="B194" s="262">
        <v>179</v>
      </c>
      <c r="C194" s="264" t="s">
        <v>152</v>
      </c>
      <c r="D194" s="263" t="s">
        <v>727</v>
      </c>
      <c r="E194" s="276" t="s">
        <v>2128</v>
      </c>
      <c r="F194" s="271" t="s">
        <v>2127</v>
      </c>
      <c r="G194" s="273" t="s">
        <v>2126</v>
      </c>
      <c r="H194" s="269">
        <v>1006.585</v>
      </c>
      <c r="I194" s="268" t="s">
        <v>26</v>
      </c>
      <c r="J194" s="333">
        <v>4</v>
      </c>
      <c r="K194" s="253">
        <f t="shared" si="5"/>
        <v>4026.34</v>
      </c>
      <c r="L194" s="267" t="s">
        <v>129</v>
      </c>
      <c r="M194" s="266" t="s">
        <v>62</v>
      </c>
      <c r="N194" s="266" t="s">
        <v>27</v>
      </c>
      <c r="O194" s="265" t="s">
        <v>51</v>
      </c>
      <c r="P194" s="55" t="s">
        <v>52</v>
      </c>
      <c r="Q194" s="56" t="s">
        <v>53</v>
      </c>
    </row>
    <row r="195" spans="1:17" s="250" customFormat="1" ht="51" x14ac:dyDescent="0.25">
      <c r="A195" s="324" t="s">
        <v>967</v>
      </c>
      <c r="B195" s="262">
        <v>180</v>
      </c>
      <c r="C195" s="264" t="s">
        <v>152</v>
      </c>
      <c r="D195" s="263" t="s">
        <v>727</v>
      </c>
      <c r="E195" s="276" t="s">
        <v>2125</v>
      </c>
      <c r="F195" s="271" t="s">
        <v>2124</v>
      </c>
      <c r="G195" s="273" t="s">
        <v>2123</v>
      </c>
      <c r="H195" s="269">
        <v>860.16499999999996</v>
      </c>
      <c r="I195" s="268" t="s">
        <v>26</v>
      </c>
      <c r="J195" s="333">
        <v>2</v>
      </c>
      <c r="K195" s="253">
        <f t="shared" si="5"/>
        <v>1720.33</v>
      </c>
      <c r="L195" s="267" t="s">
        <v>129</v>
      </c>
      <c r="M195" s="266" t="s">
        <v>62</v>
      </c>
      <c r="N195" s="266" t="s">
        <v>27</v>
      </c>
      <c r="O195" s="265" t="s">
        <v>51</v>
      </c>
      <c r="P195" s="55" t="s">
        <v>52</v>
      </c>
      <c r="Q195" s="56" t="s">
        <v>53</v>
      </c>
    </row>
    <row r="196" spans="1:17" s="250" customFormat="1" ht="51" x14ac:dyDescent="0.25">
      <c r="A196" s="324" t="s">
        <v>967</v>
      </c>
      <c r="B196" s="262">
        <v>181</v>
      </c>
      <c r="C196" s="264" t="s">
        <v>1534</v>
      </c>
      <c r="D196" s="263" t="s">
        <v>770</v>
      </c>
      <c r="E196" s="276" t="s">
        <v>2122</v>
      </c>
      <c r="F196" s="271" t="s">
        <v>2121</v>
      </c>
      <c r="G196" s="273" t="s">
        <v>165</v>
      </c>
      <c r="H196" s="269">
        <v>2020.2349999999999</v>
      </c>
      <c r="I196" s="268" t="s">
        <v>26</v>
      </c>
      <c r="J196" s="333">
        <v>2</v>
      </c>
      <c r="K196" s="253">
        <f t="shared" si="5"/>
        <v>4040.47</v>
      </c>
      <c r="L196" s="267" t="s">
        <v>49</v>
      </c>
      <c r="M196" s="266" t="s">
        <v>50</v>
      </c>
      <c r="N196" s="266" t="s">
        <v>27</v>
      </c>
      <c r="O196" s="265" t="s">
        <v>51</v>
      </c>
      <c r="P196" s="55" t="s">
        <v>52</v>
      </c>
      <c r="Q196" s="56" t="s">
        <v>53</v>
      </c>
    </row>
    <row r="197" spans="1:17" s="250" customFormat="1" ht="51" x14ac:dyDescent="0.25">
      <c r="A197" s="324" t="s">
        <v>967</v>
      </c>
      <c r="B197" s="262">
        <v>182</v>
      </c>
      <c r="C197" s="264" t="s">
        <v>1534</v>
      </c>
      <c r="D197" s="263" t="s">
        <v>770</v>
      </c>
      <c r="E197" s="276" t="s">
        <v>2120</v>
      </c>
      <c r="F197" s="271" t="s">
        <v>2119</v>
      </c>
      <c r="G197" s="273" t="s">
        <v>2111</v>
      </c>
      <c r="H197" s="269">
        <v>3275.77</v>
      </c>
      <c r="I197" s="268" t="s">
        <v>104</v>
      </c>
      <c r="J197" s="333">
        <v>1</v>
      </c>
      <c r="K197" s="253">
        <f t="shared" si="5"/>
        <v>3275.77</v>
      </c>
      <c r="L197" s="267" t="s">
        <v>49</v>
      </c>
      <c r="M197" s="266" t="s">
        <v>50</v>
      </c>
      <c r="N197" s="266" t="s">
        <v>27</v>
      </c>
      <c r="O197" s="265" t="s">
        <v>51</v>
      </c>
      <c r="P197" s="55" t="s">
        <v>52</v>
      </c>
      <c r="Q197" s="56" t="s">
        <v>53</v>
      </c>
    </row>
    <row r="198" spans="1:17" s="250" customFormat="1" ht="51" x14ac:dyDescent="0.25">
      <c r="A198" s="324" t="s">
        <v>967</v>
      </c>
      <c r="B198" s="262">
        <v>183</v>
      </c>
      <c r="C198" s="264" t="s">
        <v>1534</v>
      </c>
      <c r="D198" s="263" t="s">
        <v>770</v>
      </c>
      <c r="E198" s="276" t="s">
        <v>2120</v>
      </c>
      <c r="F198" s="271" t="s">
        <v>2119</v>
      </c>
      <c r="G198" s="275" t="s">
        <v>1874</v>
      </c>
      <c r="H198" s="269">
        <v>4499.54</v>
      </c>
      <c r="I198" s="268" t="s">
        <v>104</v>
      </c>
      <c r="J198" s="333">
        <v>1</v>
      </c>
      <c r="K198" s="253">
        <f t="shared" si="5"/>
        <v>4499.54</v>
      </c>
      <c r="L198" s="267" t="s">
        <v>129</v>
      </c>
      <c r="M198" s="266" t="s">
        <v>62</v>
      </c>
      <c r="N198" s="266" t="s">
        <v>27</v>
      </c>
      <c r="O198" s="265" t="s">
        <v>51</v>
      </c>
      <c r="P198" s="55" t="s">
        <v>52</v>
      </c>
      <c r="Q198" s="56" t="s">
        <v>53</v>
      </c>
    </row>
    <row r="199" spans="1:17" s="250" customFormat="1" ht="51" x14ac:dyDescent="0.25">
      <c r="A199" s="324" t="s">
        <v>967</v>
      </c>
      <c r="B199" s="262">
        <v>184</v>
      </c>
      <c r="C199" s="264" t="s">
        <v>1534</v>
      </c>
      <c r="D199" s="263" t="s">
        <v>770</v>
      </c>
      <c r="E199" s="276" t="s">
        <v>2118</v>
      </c>
      <c r="F199" s="271" t="s">
        <v>2117</v>
      </c>
      <c r="G199" s="275" t="s">
        <v>2116</v>
      </c>
      <c r="H199" s="269">
        <v>228.16499999999999</v>
      </c>
      <c r="I199" s="268" t="s">
        <v>104</v>
      </c>
      <c r="J199" s="333">
        <v>32</v>
      </c>
      <c r="K199" s="253">
        <f t="shared" si="5"/>
        <v>7301.28</v>
      </c>
      <c r="L199" s="267" t="s">
        <v>129</v>
      </c>
      <c r="M199" s="266" t="s">
        <v>62</v>
      </c>
      <c r="N199" s="266" t="s">
        <v>27</v>
      </c>
      <c r="O199" s="265" t="s">
        <v>51</v>
      </c>
      <c r="P199" s="55" t="s">
        <v>52</v>
      </c>
      <c r="Q199" s="56" t="s">
        <v>53</v>
      </c>
    </row>
    <row r="200" spans="1:17" s="250" customFormat="1" ht="51" x14ac:dyDescent="0.25">
      <c r="A200" s="324" t="s">
        <v>967</v>
      </c>
      <c r="B200" s="262">
        <v>185</v>
      </c>
      <c r="C200" s="264" t="s">
        <v>1534</v>
      </c>
      <c r="D200" s="263" t="s">
        <v>770</v>
      </c>
      <c r="E200" s="276" t="s">
        <v>2115</v>
      </c>
      <c r="F200" s="271" t="s">
        <v>2114</v>
      </c>
      <c r="G200" s="273" t="s">
        <v>1036</v>
      </c>
      <c r="H200" s="269">
        <v>419.2</v>
      </c>
      <c r="I200" s="268" t="s">
        <v>26</v>
      </c>
      <c r="J200" s="333">
        <v>1</v>
      </c>
      <c r="K200" s="253">
        <f t="shared" si="5"/>
        <v>419.2</v>
      </c>
      <c r="L200" s="267" t="s">
        <v>49</v>
      </c>
      <c r="M200" s="266" t="s">
        <v>50</v>
      </c>
      <c r="N200" s="266" t="s">
        <v>27</v>
      </c>
      <c r="O200" s="265" t="s">
        <v>51</v>
      </c>
      <c r="P200" s="55" t="s">
        <v>52</v>
      </c>
      <c r="Q200" s="56" t="s">
        <v>53</v>
      </c>
    </row>
    <row r="201" spans="1:17" s="250" customFormat="1" ht="51" x14ac:dyDescent="0.25">
      <c r="A201" s="324" t="s">
        <v>967</v>
      </c>
      <c r="B201" s="262">
        <v>186</v>
      </c>
      <c r="C201" s="264" t="s">
        <v>1534</v>
      </c>
      <c r="D201" s="263" t="s">
        <v>770</v>
      </c>
      <c r="E201" s="276" t="s">
        <v>2113</v>
      </c>
      <c r="F201" s="271" t="s">
        <v>2112</v>
      </c>
      <c r="G201" s="273" t="s">
        <v>2111</v>
      </c>
      <c r="H201" s="269">
        <v>5377.39</v>
      </c>
      <c r="I201" s="268" t="s">
        <v>104</v>
      </c>
      <c r="J201" s="333">
        <v>1</v>
      </c>
      <c r="K201" s="253">
        <f t="shared" si="5"/>
        <v>5377.39</v>
      </c>
      <c r="L201" s="267" t="s">
        <v>49</v>
      </c>
      <c r="M201" s="266" t="s">
        <v>50</v>
      </c>
      <c r="N201" s="266" t="s">
        <v>27</v>
      </c>
      <c r="O201" s="265" t="s">
        <v>51</v>
      </c>
      <c r="P201" s="55" t="s">
        <v>52</v>
      </c>
      <c r="Q201" s="56" t="s">
        <v>53</v>
      </c>
    </row>
    <row r="202" spans="1:17" s="250" customFormat="1" ht="51" x14ac:dyDescent="0.25">
      <c r="A202" s="324" t="s">
        <v>967</v>
      </c>
      <c r="B202" s="262">
        <v>187</v>
      </c>
      <c r="C202" s="264" t="s">
        <v>1044</v>
      </c>
      <c r="D202" s="263" t="s">
        <v>800</v>
      </c>
      <c r="E202" s="276" t="s">
        <v>2110</v>
      </c>
      <c r="F202" s="271" t="s">
        <v>2109</v>
      </c>
      <c r="G202" s="275" t="s">
        <v>1258</v>
      </c>
      <c r="H202" s="269">
        <v>94.855862068965521</v>
      </c>
      <c r="I202" s="268" t="s">
        <v>1255</v>
      </c>
      <c r="J202" s="333">
        <v>14.5</v>
      </c>
      <c r="K202" s="253">
        <f t="shared" si="5"/>
        <v>1375.41</v>
      </c>
      <c r="L202" s="267" t="s">
        <v>129</v>
      </c>
      <c r="M202" s="266" t="s">
        <v>62</v>
      </c>
      <c r="N202" s="266" t="s">
        <v>27</v>
      </c>
      <c r="O202" s="265" t="s">
        <v>51</v>
      </c>
      <c r="P202" s="55" t="s">
        <v>52</v>
      </c>
      <c r="Q202" s="56" t="s">
        <v>53</v>
      </c>
    </row>
    <row r="203" spans="1:17" s="250" customFormat="1" ht="51" x14ac:dyDescent="0.25">
      <c r="A203" s="324" t="s">
        <v>967</v>
      </c>
      <c r="B203" s="262">
        <v>188</v>
      </c>
      <c r="C203" s="264" t="s">
        <v>2104</v>
      </c>
      <c r="D203" s="263" t="s">
        <v>770</v>
      </c>
      <c r="E203" s="276" t="s">
        <v>2108</v>
      </c>
      <c r="F203" s="271" t="s">
        <v>2107</v>
      </c>
      <c r="G203" s="273" t="s">
        <v>1036</v>
      </c>
      <c r="H203" s="269">
        <v>5.939803921568628</v>
      </c>
      <c r="I203" s="268" t="s">
        <v>26</v>
      </c>
      <c r="J203" s="333">
        <v>51</v>
      </c>
      <c r="K203" s="253">
        <f t="shared" si="5"/>
        <v>302.93</v>
      </c>
      <c r="L203" s="267" t="s">
        <v>49</v>
      </c>
      <c r="M203" s="266" t="s">
        <v>50</v>
      </c>
      <c r="N203" s="266" t="s">
        <v>27</v>
      </c>
      <c r="O203" s="265" t="s">
        <v>51</v>
      </c>
      <c r="P203" s="55" t="s">
        <v>52</v>
      </c>
      <c r="Q203" s="56" t="s">
        <v>53</v>
      </c>
    </row>
    <row r="204" spans="1:17" s="250" customFormat="1" ht="51" x14ac:dyDescent="0.25">
      <c r="A204" s="324" t="s">
        <v>967</v>
      </c>
      <c r="B204" s="262">
        <v>189</v>
      </c>
      <c r="C204" s="264" t="s">
        <v>2104</v>
      </c>
      <c r="D204" s="263" t="s">
        <v>770</v>
      </c>
      <c r="E204" s="276" t="s">
        <v>2106</v>
      </c>
      <c r="F204" s="271" t="s">
        <v>2105</v>
      </c>
      <c r="G204" s="273" t="s">
        <v>1036</v>
      </c>
      <c r="H204" s="269">
        <v>14.986280487804878</v>
      </c>
      <c r="I204" s="268" t="s">
        <v>26</v>
      </c>
      <c r="J204" s="333">
        <v>164</v>
      </c>
      <c r="K204" s="253">
        <f t="shared" si="5"/>
        <v>2457.75</v>
      </c>
      <c r="L204" s="267" t="s">
        <v>49</v>
      </c>
      <c r="M204" s="266" t="s">
        <v>50</v>
      </c>
      <c r="N204" s="266" t="s">
        <v>27</v>
      </c>
      <c r="O204" s="265" t="s">
        <v>51</v>
      </c>
      <c r="P204" s="55" t="s">
        <v>52</v>
      </c>
      <c r="Q204" s="56" t="s">
        <v>53</v>
      </c>
    </row>
    <row r="205" spans="1:17" s="250" customFormat="1" ht="51" x14ac:dyDescent="0.25">
      <c r="A205" s="324" t="s">
        <v>967</v>
      </c>
      <c r="B205" s="262">
        <v>190</v>
      </c>
      <c r="C205" s="264" t="s">
        <v>2104</v>
      </c>
      <c r="D205" s="263" t="s">
        <v>770</v>
      </c>
      <c r="E205" s="276" t="s">
        <v>2103</v>
      </c>
      <c r="F205" s="271" t="s">
        <v>2102</v>
      </c>
      <c r="G205" s="273" t="s">
        <v>1036</v>
      </c>
      <c r="H205" s="269">
        <v>17.876408450704226</v>
      </c>
      <c r="I205" s="268" t="s">
        <v>26</v>
      </c>
      <c r="J205" s="333">
        <v>142</v>
      </c>
      <c r="K205" s="253">
        <f t="shared" si="5"/>
        <v>2538.4499999999998</v>
      </c>
      <c r="L205" s="267" t="s">
        <v>49</v>
      </c>
      <c r="M205" s="266" t="s">
        <v>50</v>
      </c>
      <c r="N205" s="266" t="s">
        <v>27</v>
      </c>
      <c r="O205" s="265" t="s">
        <v>51</v>
      </c>
      <c r="P205" s="55" t="s">
        <v>52</v>
      </c>
      <c r="Q205" s="56" t="s">
        <v>53</v>
      </c>
    </row>
    <row r="206" spans="1:17" s="250" customFormat="1" ht="51" x14ac:dyDescent="0.25">
      <c r="A206" s="324" t="s">
        <v>967</v>
      </c>
      <c r="B206" s="262">
        <v>191</v>
      </c>
      <c r="C206" s="264" t="s">
        <v>784</v>
      </c>
      <c r="D206" s="263" t="s">
        <v>783</v>
      </c>
      <c r="E206" s="276" t="s">
        <v>2101</v>
      </c>
      <c r="F206" s="271" t="s">
        <v>2100</v>
      </c>
      <c r="G206" s="278">
        <v>43160</v>
      </c>
      <c r="H206" s="269">
        <v>16.068000000000001</v>
      </c>
      <c r="I206" s="277" t="s">
        <v>26</v>
      </c>
      <c r="J206" s="333">
        <v>30</v>
      </c>
      <c r="K206" s="253">
        <f t="shared" si="5"/>
        <v>482.04</v>
      </c>
      <c r="L206" s="267" t="s">
        <v>49</v>
      </c>
      <c r="M206" s="266" t="s">
        <v>50</v>
      </c>
      <c r="N206" s="266" t="s">
        <v>27</v>
      </c>
      <c r="O206" s="265" t="s">
        <v>51</v>
      </c>
      <c r="P206" s="55" t="s">
        <v>52</v>
      </c>
      <c r="Q206" s="56" t="s">
        <v>53</v>
      </c>
    </row>
    <row r="207" spans="1:17" s="250" customFormat="1" ht="51" x14ac:dyDescent="0.25">
      <c r="A207" s="324" t="s">
        <v>967</v>
      </c>
      <c r="B207" s="262">
        <v>192</v>
      </c>
      <c r="C207" s="264" t="s">
        <v>784</v>
      </c>
      <c r="D207" s="263" t="s">
        <v>783</v>
      </c>
      <c r="E207" s="276" t="s">
        <v>2099</v>
      </c>
      <c r="F207" s="271" t="s">
        <v>2098</v>
      </c>
      <c r="G207" s="273" t="s">
        <v>1036</v>
      </c>
      <c r="H207" s="269">
        <v>23.373333333333335</v>
      </c>
      <c r="I207" s="277" t="s">
        <v>26</v>
      </c>
      <c r="J207" s="333">
        <v>3</v>
      </c>
      <c r="K207" s="253">
        <f t="shared" si="5"/>
        <v>70.12</v>
      </c>
      <c r="L207" s="267" t="s">
        <v>49</v>
      </c>
      <c r="M207" s="266" t="s">
        <v>50</v>
      </c>
      <c r="N207" s="266" t="s">
        <v>27</v>
      </c>
      <c r="O207" s="265" t="s">
        <v>51</v>
      </c>
      <c r="P207" s="55" t="s">
        <v>52</v>
      </c>
      <c r="Q207" s="56" t="s">
        <v>53</v>
      </c>
    </row>
    <row r="208" spans="1:17" s="250" customFormat="1" ht="51" x14ac:dyDescent="0.25">
      <c r="A208" s="324" t="s">
        <v>967</v>
      </c>
      <c r="B208" s="262">
        <v>193</v>
      </c>
      <c r="C208" s="264" t="s">
        <v>784</v>
      </c>
      <c r="D208" s="263" t="s">
        <v>783</v>
      </c>
      <c r="E208" s="276" t="s">
        <v>2097</v>
      </c>
      <c r="F208" s="271" t="s">
        <v>2096</v>
      </c>
      <c r="G208" s="273" t="s">
        <v>2095</v>
      </c>
      <c r="H208" s="269">
        <v>144.94583333333333</v>
      </c>
      <c r="I208" s="268" t="s">
        <v>26</v>
      </c>
      <c r="J208" s="333">
        <v>12</v>
      </c>
      <c r="K208" s="253">
        <f t="shared" si="5"/>
        <v>1739.35</v>
      </c>
      <c r="L208" s="267" t="s">
        <v>49</v>
      </c>
      <c r="M208" s="266" t="s">
        <v>50</v>
      </c>
      <c r="N208" s="266" t="s">
        <v>27</v>
      </c>
      <c r="O208" s="265" t="s">
        <v>51</v>
      </c>
      <c r="P208" s="55" t="s">
        <v>52</v>
      </c>
      <c r="Q208" s="56" t="s">
        <v>53</v>
      </c>
    </row>
    <row r="209" spans="1:17" s="250" customFormat="1" ht="51" x14ac:dyDescent="0.25">
      <c r="A209" s="324" t="s">
        <v>967</v>
      </c>
      <c r="B209" s="262">
        <v>194</v>
      </c>
      <c r="C209" s="264" t="s">
        <v>784</v>
      </c>
      <c r="D209" s="263" t="s">
        <v>783</v>
      </c>
      <c r="E209" s="276" t="s">
        <v>2094</v>
      </c>
      <c r="F209" s="271" t="s">
        <v>2093</v>
      </c>
      <c r="G209" s="275" t="s">
        <v>1036</v>
      </c>
      <c r="H209" s="269">
        <v>202.50666666666666</v>
      </c>
      <c r="I209" s="268" t="s">
        <v>26</v>
      </c>
      <c r="J209" s="333">
        <v>3</v>
      </c>
      <c r="K209" s="253">
        <f t="shared" si="5"/>
        <v>607.52</v>
      </c>
      <c r="L209" s="267" t="s">
        <v>49</v>
      </c>
      <c r="M209" s="266" t="s">
        <v>50</v>
      </c>
      <c r="N209" s="266" t="s">
        <v>27</v>
      </c>
      <c r="O209" s="265" t="s">
        <v>51</v>
      </c>
      <c r="P209" s="55" t="s">
        <v>52</v>
      </c>
      <c r="Q209" s="56" t="s">
        <v>53</v>
      </c>
    </row>
    <row r="210" spans="1:17" s="250" customFormat="1" ht="51" x14ac:dyDescent="0.25">
      <c r="A210" s="324" t="s">
        <v>967</v>
      </c>
      <c r="B210" s="262">
        <v>195</v>
      </c>
      <c r="C210" s="264" t="s">
        <v>784</v>
      </c>
      <c r="D210" s="263" t="s">
        <v>783</v>
      </c>
      <c r="E210" s="276" t="s">
        <v>2092</v>
      </c>
      <c r="F210" s="271" t="s">
        <v>2091</v>
      </c>
      <c r="G210" s="275" t="s">
        <v>2090</v>
      </c>
      <c r="H210" s="269">
        <v>1055.155</v>
      </c>
      <c r="I210" s="268" t="s">
        <v>26</v>
      </c>
      <c r="J210" s="333">
        <v>2</v>
      </c>
      <c r="K210" s="253">
        <f t="shared" si="5"/>
        <v>2110.31</v>
      </c>
      <c r="L210" s="267" t="s">
        <v>129</v>
      </c>
      <c r="M210" s="266" t="s">
        <v>62</v>
      </c>
      <c r="N210" s="266" t="s">
        <v>27</v>
      </c>
      <c r="O210" s="265" t="s">
        <v>51</v>
      </c>
      <c r="P210" s="55" t="s">
        <v>52</v>
      </c>
      <c r="Q210" s="56" t="s">
        <v>53</v>
      </c>
    </row>
    <row r="211" spans="1:17" s="250" customFormat="1" ht="51" x14ac:dyDescent="0.25">
      <c r="A211" s="324" t="s">
        <v>967</v>
      </c>
      <c r="B211" s="262">
        <v>196</v>
      </c>
      <c r="C211" s="264" t="s">
        <v>784</v>
      </c>
      <c r="D211" s="263" t="s">
        <v>783</v>
      </c>
      <c r="E211" s="276" t="s">
        <v>2089</v>
      </c>
      <c r="F211" s="271" t="s">
        <v>2088</v>
      </c>
      <c r="G211" s="275" t="s">
        <v>2087</v>
      </c>
      <c r="H211" s="269">
        <v>2230.2575000000002</v>
      </c>
      <c r="I211" s="268" t="s">
        <v>104</v>
      </c>
      <c r="J211" s="333">
        <v>4</v>
      </c>
      <c r="K211" s="253">
        <f t="shared" si="5"/>
        <v>8921.0300000000007</v>
      </c>
      <c r="L211" s="267" t="s">
        <v>49</v>
      </c>
      <c r="M211" s="266" t="s">
        <v>50</v>
      </c>
      <c r="N211" s="266" t="s">
        <v>27</v>
      </c>
      <c r="O211" s="265" t="s">
        <v>51</v>
      </c>
      <c r="P211" s="55" t="s">
        <v>52</v>
      </c>
      <c r="Q211" s="56" t="s">
        <v>53</v>
      </c>
    </row>
    <row r="212" spans="1:17" s="250" customFormat="1" ht="51" x14ac:dyDescent="0.25">
      <c r="A212" s="324" t="s">
        <v>967</v>
      </c>
      <c r="B212" s="262">
        <v>197</v>
      </c>
      <c r="C212" s="264" t="s">
        <v>784</v>
      </c>
      <c r="D212" s="263" t="s">
        <v>783</v>
      </c>
      <c r="E212" s="276" t="s">
        <v>2086</v>
      </c>
      <c r="F212" s="271" t="s">
        <v>2085</v>
      </c>
      <c r="G212" s="275" t="s">
        <v>2084</v>
      </c>
      <c r="H212" s="269">
        <v>3377.94</v>
      </c>
      <c r="I212" s="268" t="s">
        <v>104</v>
      </c>
      <c r="J212" s="333">
        <v>1</v>
      </c>
      <c r="K212" s="253">
        <f t="shared" si="5"/>
        <v>3377.94</v>
      </c>
      <c r="L212" s="267" t="s">
        <v>49</v>
      </c>
      <c r="M212" s="266" t="s">
        <v>50</v>
      </c>
      <c r="N212" s="266" t="s">
        <v>27</v>
      </c>
      <c r="O212" s="265" t="s">
        <v>51</v>
      </c>
      <c r="P212" s="55" t="s">
        <v>52</v>
      </c>
      <c r="Q212" s="56" t="s">
        <v>53</v>
      </c>
    </row>
    <row r="213" spans="1:17" s="250" customFormat="1" ht="51" x14ac:dyDescent="0.25">
      <c r="A213" s="324" t="s">
        <v>967</v>
      </c>
      <c r="B213" s="262">
        <v>198</v>
      </c>
      <c r="C213" s="264" t="s">
        <v>784</v>
      </c>
      <c r="D213" s="263" t="s">
        <v>783</v>
      </c>
      <c r="E213" s="276" t="s">
        <v>2083</v>
      </c>
      <c r="F213" s="271" t="s">
        <v>2082</v>
      </c>
      <c r="G213" s="275" t="s">
        <v>1036</v>
      </c>
      <c r="H213" s="269">
        <v>85.754999999999995</v>
      </c>
      <c r="I213" s="268" t="s">
        <v>26</v>
      </c>
      <c r="J213" s="333">
        <v>2</v>
      </c>
      <c r="K213" s="253">
        <f t="shared" si="5"/>
        <v>171.51</v>
      </c>
      <c r="L213" s="267" t="s">
        <v>49</v>
      </c>
      <c r="M213" s="266" t="s">
        <v>50</v>
      </c>
      <c r="N213" s="266" t="s">
        <v>27</v>
      </c>
      <c r="O213" s="265" t="s">
        <v>51</v>
      </c>
      <c r="P213" s="55" t="s">
        <v>52</v>
      </c>
      <c r="Q213" s="56" t="s">
        <v>53</v>
      </c>
    </row>
    <row r="214" spans="1:17" s="250" customFormat="1" ht="51" x14ac:dyDescent="0.25">
      <c r="A214" s="324" t="s">
        <v>967</v>
      </c>
      <c r="B214" s="262">
        <v>199</v>
      </c>
      <c r="C214" s="264" t="s">
        <v>784</v>
      </c>
      <c r="D214" s="263" t="s">
        <v>783</v>
      </c>
      <c r="E214" s="276" t="s">
        <v>2081</v>
      </c>
      <c r="F214" s="271" t="s">
        <v>2080</v>
      </c>
      <c r="G214" s="275" t="s">
        <v>2079</v>
      </c>
      <c r="H214" s="269">
        <v>389.9</v>
      </c>
      <c r="I214" s="277" t="s">
        <v>26</v>
      </c>
      <c r="J214" s="333">
        <v>2</v>
      </c>
      <c r="K214" s="253">
        <f t="shared" si="5"/>
        <v>779.8</v>
      </c>
      <c r="L214" s="267" t="s">
        <v>129</v>
      </c>
      <c r="M214" s="266" t="s">
        <v>62</v>
      </c>
      <c r="N214" s="266" t="s">
        <v>27</v>
      </c>
      <c r="O214" s="265" t="s">
        <v>51</v>
      </c>
      <c r="P214" s="55" t="s">
        <v>52</v>
      </c>
      <c r="Q214" s="56" t="s">
        <v>53</v>
      </c>
    </row>
    <row r="215" spans="1:17" s="250" customFormat="1" ht="51" x14ac:dyDescent="0.25">
      <c r="A215" s="324" t="s">
        <v>967</v>
      </c>
      <c r="B215" s="262">
        <v>200</v>
      </c>
      <c r="C215" s="264" t="s">
        <v>784</v>
      </c>
      <c r="D215" s="263" t="s">
        <v>783</v>
      </c>
      <c r="E215" s="276" t="s">
        <v>2078</v>
      </c>
      <c r="F215" s="271" t="s">
        <v>2077</v>
      </c>
      <c r="G215" s="275" t="s">
        <v>2076</v>
      </c>
      <c r="H215" s="269">
        <v>1117.28</v>
      </c>
      <c r="I215" s="268" t="s">
        <v>26</v>
      </c>
      <c r="J215" s="333">
        <v>1</v>
      </c>
      <c r="K215" s="253">
        <f t="shared" si="5"/>
        <v>1117.28</v>
      </c>
      <c r="L215" s="267" t="s">
        <v>49</v>
      </c>
      <c r="M215" s="266" t="s">
        <v>50</v>
      </c>
      <c r="N215" s="266" t="s">
        <v>27</v>
      </c>
      <c r="O215" s="265" t="s">
        <v>51</v>
      </c>
      <c r="P215" s="55" t="s">
        <v>52</v>
      </c>
      <c r="Q215" s="56" t="s">
        <v>53</v>
      </c>
    </row>
    <row r="216" spans="1:17" s="250" customFormat="1" ht="51" x14ac:dyDescent="0.25">
      <c r="A216" s="324" t="s">
        <v>967</v>
      </c>
      <c r="B216" s="262">
        <v>201</v>
      </c>
      <c r="C216" s="264" t="s">
        <v>784</v>
      </c>
      <c r="D216" s="263" t="s">
        <v>783</v>
      </c>
      <c r="E216" s="276" t="s">
        <v>2075</v>
      </c>
      <c r="F216" s="271" t="s">
        <v>2074</v>
      </c>
      <c r="G216" s="275" t="s">
        <v>1036</v>
      </c>
      <c r="H216" s="269">
        <v>5.41</v>
      </c>
      <c r="I216" s="268" t="s">
        <v>26</v>
      </c>
      <c r="J216" s="333">
        <v>2</v>
      </c>
      <c r="K216" s="253">
        <f t="shared" si="5"/>
        <v>10.82</v>
      </c>
      <c r="L216" s="267" t="s">
        <v>49</v>
      </c>
      <c r="M216" s="266" t="s">
        <v>50</v>
      </c>
      <c r="N216" s="266" t="s">
        <v>27</v>
      </c>
      <c r="O216" s="265" t="s">
        <v>51</v>
      </c>
      <c r="P216" s="55" t="s">
        <v>52</v>
      </c>
      <c r="Q216" s="56" t="s">
        <v>53</v>
      </c>
    </row>
    <row r="217" spans="1:17" s="250" customFormat="1" ht="51" x14ac:dyDescent="0.25">
      <c r="A217" s="324" t="s">
        <v>967</v>
      </c>
      <c r="B217" s="262">
        <v>202</v>
      </c>
      <c r="C217" s="264" t="s">
        <v>784</v>
      </c>
      <c r="D217" s="263" t="s">
        <v>783</v>
      </c>
      <c r="E217" s="276" t="s">
        <v>2072</v>
      </c>
      <c r="F217" s="271" t="s">
        <v>2071</v>
      </c>
      <c r="G217" s="275" t="s">
        <v>2070</v>
      </c>
      <c r="H217" s="269">
        <v>5835.96</v>
      </c>
      <c r="I217" s="268" t="s">
        <v>26</v>
      </c>
      <c r="J217" s="333">
        <v>1</v>
      </c>
      <c r="K217" s="253">
        <f t="shared" si="5"/>
        <v>5835.96</v>
      </c>
      <c r="L217" s="267"/>
      <c r="M217" s="266" t="s">
        <v>2073</v>
      </c>
      <c r="N217" s="266" t="s">
        <v>27</v>
      </c>
      <c r="O217" s="265" t="s">
        <v>51</v>
      </c>
      <c r="P217" s="55" t="s">
        <v>52</v>
      </c>
      <c r="Q217" s="56" t="s">
        <v>53</v>
      </c>
    </row>
    <row r="218" spans="1:17" s="250" customFormat="1" ht="51" x14ac:dyDescent="0.25">
      <c r="A218" s="324" t="s">
        <v>967</v>
      </c>
      <c r="B218" s="262">
        <v>203</v>
      </c>
      <c r="C218" s="264" t="s">
        <v>784</v>
      </c>
      <c r="D218" s="263" t="s">
        <v>783</v>
      </c>
      <c r="E218" s="276" t="s">
        <v>2072</v>
      </c>
      <c r="F218" s="271" t="s">
        <v>2071</v>
      </c>
      <c r="G218" s="275" t="s">
        <v>2070</v>
      </c>
      <c r="H218" s="269">
        <v>5835.96</v>
      </c>
      <c r="I218" s="268" t="s">
        <v>26</v>
      </c>
      <c r="J218" s="333">
        <v>1</v>
      </c>
      <c r="K218" s="253">
        <f t="shared" si="5"/>
        <v>5835.96</v>
      </c>
      <c r="L218" s="267"/>
      <c r="M218" s="266" t="s">
        <v>2069</v>
      </c>
      <c r="N218" s="266" t="s">
        <v>27</v>
      </c>
      <c r="O218" s="265" t="s">
        <v>51</v>
      </c>
      <c r="P218" s="55" t="s">
        <v>52</v>
      </c>
      <c r="Q218" s="56" t="s">
        <v>53</v>
      </c>
    </row>
    <row r="219" spans="1:17" s="250" customFormat="1" ht="51" x14ac:dyDescent="0.25">
      <c r="A219" s="324" t="s">
        <v>967</v>
      </c>
      <c r="B219" s="262">
        <v>204</v>
      </c>
      <c r="C219" s="264" t="s">
        <v>2068</v>
      </c>
      <c r="D219" s="263" t="s">
        <v>783</v>
      </c>
      <c r="E219" s="276" t="s">
        <v>2067</v>
      </c>
      <c r="F219" s="271" t="s">
        <v>2066</v>
      </c>
      <c r="G219" s="275" t="s">
        <v>1036</v>
      </c>
      <c r="H219" s="269">
        <v>105</v>
      </c>
      <c r="I219" s="268" t="s">
        <v>26</v>
      </c>
      <c r="J219" s="333">
        <v>2</v>
      </c>
      <c r="K219" s="253">
        <f t="shared" si="5"/>
        <v>210</v>
      </c>
      <c r="L219" s="267" t="s">
        <v>49</v>
      </c>
      <c r="M219" s="266" t="s">
        <v>50</v>
      </c>
      <c r="N219" s="266" t="s">
        <v>27</v>
      </c>
      <c r="O219" s="265" t="s">
        <v>51</v>
      </c>
      <c r="P219" s="55" t="s">
        <v>52</v>
      </c>
      <c r="Q219" s="56" t="s">
        <v>53</v>
      </c>
    </row>
    <row r="220" spans="1:17" s="250" customFormat="1" ht="51" x14ac:dyDescent="0.25">
      <c r="A220" s="324" t="s">
        <v>967</v>
      </c>
      <c r="B220" s="262">
        <v>205</v>
      </c>
      <c r="C220" s="264" t="s">
        <v>1340</v>
      </c>
      <c r="D220" s="263" t="s">
        <v>783</v>
      </c>
      <c r="E220" s="276" t="s">
        <v>2064</v>
      </c>
      <c r="F220" s="271" t="s">
        <v>2063</v>
      </c>
      <c r="G220" s="275" t="s">
        <v>2065</v>
      </c>
      <c r="H220" s="269">
        <v>3713.72</v>
      </c>
      <c r="I220" s="277" t="s">
        <v>26</v>
      </c>
      <c r="J220" s="333">
        <v>1</v>
      </c>
      <c r="K220" s="253">
        <f t="shared" si="5"/>
        <v>3713.72</v>
      </c>
      <c r="L220" s="267" t="s">
        <v>49</v>
      </c>
      <c r="M220" s="266" t="s">
        <v>50</v>
      </c>
      <c r="N220" s="266" t="s">
        <v>27</v>
      </c>
      <c r="O220" s="265" t="s">
        <v>51</v>
      </c>
      <c r="P220" s="55" t="s">
        <v>52</v>
      </c>
      <c r="Q220" s="56" t="s">
        <v>53</v>
      </c>
    </row>
    <row r="221" spans="1:17" s="250" customFormat="1" ht="51" x14ac:dyDescent="0.25">
      <c r="A221" s="324" t="s">
        <v>967</v>
      </c>
      <c r="B221" s="262">
        <v>206</v>
      </c>
      <c r="C221" s="264" t="s">
        <v>1340</v>
      </c>
      <c r="D221" s="263" t="s">
        <v>783</v>
      </c>
      <c r="E221" s="276" t="s">
        <v>2064</v>
      </c>
      <c r="F221" s="271" t="s">
        <v>2063</v>
      </c>
      <c r="G221" s="275" t="s">
        <v>2062</v>
      </c>
      <c r="H221" s="269">
        <v>3345.085</v>
      </c>
      <c r="I221" s="277" t="s">
        <v>26</v>
      </c>
      <c r="J221" s="333">
        <v>2</v>
      </c>
      <c r="K221" s="253">
        <f t="shared" si="5"/>
        <v>6690.17</v>
      </c>
      <c r="L221" s="267" t="s">
        <v>129</v>
      </c>
      <c r="M221" s="266" t="s">
        <v>62</v>
      </c>
      <c r="N221" s="266" t="s">
        <v>27</v>
      </c>
      <c r="O221" s="265" t="s">
        <v>51</v>
      </c>
      <c r="P221" s="55" t="s">
        <v>52</v>
      </c>
      <c r="Q221" s="56" t="s">
        <v>53</v>
      </c>
    </row>
    <row r="222" spans="1:17" s="250" customFormat="1" ht="51" x14ac:dyDescent="0.25">
      <c r="A222" s="324" t="s">
        <v>967</v>
      </c>
      <c r="B222" s="262">
        <v>207</v>
      </c>
      <c r="C222" s="264" t="s">
        <v>1340</v>
      </c>
      <c r="D222" s="263" t="s">
        <v>783</v>
      </c>
      <c r="E222" s="276" t="s">
        <v>2061</v>
      </c>
      <c r="F222" s="271" t="s">
        <v>2060</v>
      </c>
      <c r="G222" s="275" t="s">
        <v>1970</v>
      </c>
      <c r="H222" s="269">
        <v>3209.5</v>
      </c>
      <c r="I222" s="277" t="s">
        <v>26</v>
      </c>
      <c r="J222" s="333">
        <v>1</v>
      </c>
      <c r="K222" s="253">
        <f t="shared" si="5"/>
        <v>3209.5</v>
      </c>
      <c r="L222" s="267" t="s">
        <v>49</v>
      </c>
      <c r="M222" s="266" t="s">
        <v>50</v>
      </c>
      <c r="N222" s="266" t="s">
        <v>27</v>
      </c>
      <c r="O222" s="265" t="s">
        <v>51</v>
      </c>
      <c r="P222" s="55" t="s">
        <v>52</v>
      </c>
      <c r="Q222" s="56" t="s">
        <v>53</v>
      </c>
    </row>
    <row r="223" spans="1:17" s="250" customFormat="1" ht="51" x14ac:dyDescent="0.25">
      <c r="A223" s="324" t="s">
        <v>967</v>
      </c>
      <c r="B223" s="262">
        <v>208</v>
      </c>
      <c r="C223" s="264" t="s">
        <v>1340</v>
      </c>
      <c r="D223" s="263" t="s">
        <v>783</v>
      </c>
      <c r="E223" s="276" t="s">
        <v>2061</v>
      </c>
      <c r="F223" s="271" t="s">
        <v>2060</v>
      </c>
      <c r="G223" s="275" t="s">
        <v>1970</v>
      </c>
      <c r="H223" s="269">
        <v>2375.4</v>
      </c>
      <c r="I223" s="277" t="s">
        <v>26</v>
      </c>
      <c r="J223" s="333">
        <v>1</v>
      </c>
      <c r="K223" s="253">
        <f t="shared" si="5"/>
        <v>2375.4</v>
      </c>
      <c r="L223" s="267" t="s">
        <v>129</v>
      </c>
      <c r="M223" s="266" t="s">
        <v>62</v>
      </c>
      <c r="N223" s="266" t="s">
        <v>27</v>
      </c>
      <c r="O223" s="265" t="s">
        <v>51</v>
      </c>
      <c r="P223" s="55" t="s">
        <v>52</v>
      </c>
      <c r="Q223" s="56" t="s">
        <v>53</v>
      </c>
    </row>
    <row r="224" spans="1:17" s="250" customFormat="1" ht="51" x14ac:dyDescent="0.25">
      <c r="A224" s="324" t="s">
        <v>967</v>
      </c>
      <c r="B224" s="262">
        <v>209</v>
      </c>
      <c r="C224" s="264" t="s">
        <v>784</v>
      </c>
      <c r="D224" s="263" t="s">
        <v>783</v>
      </c>
      <c r="E224" s="276" t="s">
        <v>2058</v>
      </c>
      <c r="F224" s="271" t="s">
        <v>2057</v>
      </c>
      <c r="G224" s="275" t="s">
        <v>2059</v>
      </c>
      <c r="H224" s="282">
        <v>21983.098000000002</v>
      </c>
      <c r="I224" s="268" t="s">
        <v>104</v>
      </c>
      <c r="J224" s="333">
        <v>5</v>
      </c>
      <c r="K224" s="253">
        <f t="shared" si="5"/>
        <v>109915.49</v>
      </c>
      <c r="L224" s="267" t="s">
        <v>49</v>
      </c>
      <c r="M224" s="266" t="s">
        <v>50</v>
      </c>
      <c r="N224" s="266" t="s">
        <v>27</v>
      </c>
      <c r="O224" s="265" t="s">
        <v>51</v>
      </c>
      <c r="P224" s="55" t="s">
        <v>52</v>
      </c>
      <c r="Q224" s="56" t="s">
        <v>53</v>
      </c>
    </row>
    <row r="225" spans="1:17" s="250" customFormat="1" ht="51" x14ac:dyDescent="0.25">
      <c r="A225" s="324" t="s">
        <v>967</v>
      </c>
      <c r="B225" s="262">
        <v>210</v>
      </c>
      <c r="C225" s="264" t="s">
        <v>784</v>
      </c>
      <c r="D225" s="263" t="s">
        <v>783</v>
      </c>
      <c r="E225" s="276" t="s">
        <v>2058</v>
      </c>
      <c r="F225" s="271" t="s">
        <v>2057</v>
      </c>
      <c r="G225" s="275" t="s">
        <v>2056</v>
      </c>
      <c r="H225" s="269">
        <v>10035.883333333333</v>
      </c>
      <c r="I225" s="268" t="s">
        <v>104</v>
      </c>
      <c r="J225" s="333">
        <v>3</v>
      </c>
      <c r="K225" s="253">
        <f t="shared" si="5"/>
        <v>30107.65</v>
      </c>
      <c r="L225" s="267" t="s">
        <v>129</v>
      </c>
      <c r="M225" s="266" t="s">
        <v>62</v>
      </c>
      <c r="N225" s="266" t="s">
        <v>27</v>
      </c>
      <c r="O225" s="265" t="s">
        <v>51</v>
      </c>
      <c r="P225" s="55" t="s">
        <v>52</v>
      </c>
      <c r="Q225" s="56" t="s">
        <v>53</v>
      </c>
    </row>
    <row r="226" spans="1:17" s="250" customFormat="1" ht="51" x14ac:dyDescent="0.25">
      <c r="A226" s="324" t="s">
        <v>967</v>
      </c>
      <c r="B226" s="262">
        <v>211</v>
      </c>
      <c r="C226" s="264" t="s">
        <v>784</v>
      </c>
      <c r="D226" s="263" t="s">
        <v>783</v>
      </c>
      <c r="E226" s="276" t="s">
        <v>2055</v>
      </c>
      <c r="F226" s="271" t="s">
        <v>2054</v>
      </c>
      <c r="G226" s="275" t="s">
        <v>2045</v>
      </c>
      <c r="H226" s="269">
        <v>15795.963333333339</v>
      </c>
      <c r="I226" s="268" t="s">
        <v>26</v>
      </c>
      <c r="J226" s="333">
        <v>3</v>
      </c>
      <c r="K226" s="253">
        <f t="shared" si="5"/>
        <v>47387.890000000014</v>
      </c>
      <c r="L226" s="267" t="s">
        <v>49</v>
      </c>
      <c r="M226" s="266" t="s">
        <v>50</v>
      </c>
      <c r="N226" s="266" t="s">
        <v>27</v>
      </c>
      <c r="O226" s="265" t="s">
        <v>51</v>
      </c>
      <c r="P226" s="55" t="s">
        <v>52</v>
      </c>
      <c r="Q226" s="56" t="s">
        <v>53</v>
      </c>
    </row>
    <row r="227" spans="1:17" s="250" customFormat="1" ht="51" x14ac:dyDescent="0.25">
      <c r="A227" s="324" t="s">
        <v>967</v>
      </c>
      <c r="B227" s="262">
        <v>212</v>
      </c>
      <c r="C227" s="264" t="s">
        <v>784</v>
      </c>
      <c r="D227" s="263" t="s">
        <v>783</v>
      </c>
      <c r="E227" s="276" t="s">
        <v>2055</v>
      </c>
      <c r="F227" s="271" t="s">
        <v>2054</v>
      </c>
      <c r="G227" s="275" t="s">
        <v>2053</v>
      </c>
      <c r="H227" s="269">
        <v>14017.138000000001</v>
      </c>
      <c r="I227" s="268" t="s">
        <v>26</v>
      </c>
      <c r="J227" s="333">
        <v>5</v>
      </c>
      <c r="K227" s="253">
        <f t="shared" ref="K227:K290" si="6">J227*H227</f>
        <v>70085.69</v>
      </c>
      <c r="L227" s="267" t="s">
        <v>129</v>
      </c>
      <c r="M227" s="266" t="s">
        <v>62</v>
      </c>
      <c r="N227" s="266" t="s">
        <v>27</v>
      </c>
      <c r="O227" s="265" t="s">
        <v>51</v>
      </c>
      <c r="P227" s="55" t="s">
        <v>52</v>
      </c>
      <c r="Q227" s="56" t="s">
        <v>53</v>
      </c>
    </row>
    <row r="228" spans="1:17" s="250" customFormat="1" ht="51" x14ac:dyDescent="0.25">
      <c r="A228" s="324" t="s">
        <v>967</v>
      </c>
      <c r="B228" s="262">
        <v>213</v>
      </c>
      <c r="C228" s="264" t="s">
        <v>784</v>
      </c>
      <c r="D228" s="263" t="s">
        <v>783</v>
      </c>
      <c r="E228" s="276" t="s">
        <v>2052</v>
      </c>
      <c r="F228" s="271" t="s">
        <v>2051</v>
      </c>
      <c r="G228" s="275" t="s">
        <v>128</v>
      </c>
      <c r="H228" s="269">
        <v>6441.4666666666672</v>
      </c>
      <c r="I228" s="268" t="s">
        <v>104</v>
      </c>
      <c r="J228" s="333">
        <v>3</v>
      </c>
      <c r="K228" s="253">
        <f t="shared" si="6"/>
        <v>19324.400000000001</v>
      </c>
      <c r="L228" s="267" t="s">
        <v>129</v>
      </c>
      <c r="M228" s="266" t="s">
        <v>62</v>
      </c>
      <c r="N228" s="266" t="s">
        <v>27</v>
      </c>
      <c r="O228" s="265" t="s">
        <v>51</v>
      </c>
      <c r="P228" s="55" t="s">
        <v>52</v>
      </c>
      <c r="Q228" s="56" t="s">
        <v>53</v>
      </c>
    </row>
    <row r="229" spans="1:17" s="250" customFormat="1" ht="51" x14ac:dyDescent="0.25">
      <c r="A229" s="324" t="s">
        <v>967</v>
      </c>
      <c r="B229" s="262">
        <v>214</v>
      </c>
      <c r="C229" s="264" t="s">
        <v>784</v>
      </c>
      <c r="D229" s="263" t="s">
        <v>783</v>
      </c>
      <c r="E229" s="276" t="s">
        <v>2050</v>
      </c>
      <c r="F229" s="271" t="s">
        <v>2049</v>
      </c>
      <c r="G229" s="275" t="s">
        <v>2048</v>
      </c>
      <c r="H229" s="269">
        <v>96081.25</v>
      </c>
      <c r="I229" s="268" t="s">
        <v>26</v>
      </c>
      <c r="J229" s="333">
        <v>2</v>
      </c>
      <c r="K229" s="253">
        <f t="shared" si="6"/>
        <v>192162.5</v>
      </c>
      <c r="L229" s="267" t="s">
        <v>49</v>
      </c>
      <c r="M229" s="266" t="s">
        <v>50</v>
      </c>
      <c r="N229" s="266" t="s">
        <v>27</v>
      </c>
      <c r="O229" s="265" t="s">
        <v>51</v>
      </c>
      <c r="P229" s="55" t="s">
        <v>52</v>
      </c>
      <c r="Q229" s="56" t="s">
        <v>53</v>
      </c>
    </row>
    <row r="230" spans="1:17" s="250" customFormat="1" ht="51" x14ac:dyDescent="0.25">
      <c r="A230" s="324" t="s">
        <v>967</v>
      </c>
      <c r="B230" s="262">
        <v>215</v>
      </c>
      <c r="C230" s="264" t="s">
        <v>784</v>
      </c>
      <c r="D230" s="263" t="s">
        <v>783</v>
      </c>
      <c r="E230" s="276" t="s">
        <v>2047</v>
      </c>
      <c r="F230" s="271" t="s">
        <v>2046</v>
      </c>
      <c r="G230" s="275" t="s">
        <v>2045</v>
      </c>
      <c r="H230" s="269">
        <v>25318.14</v>
      </c>
      <c r="I230" s="268" t="s">
        <v>104</v>
      </c>
      <c r="J230" s="333">
        <v>4</v>
      </c>
      <c r="K230" s="253">
        <f t="shared" si="6"/>
        <v>101272.56</v>
      </c>
      <c r="L230" s="267" t="s">
        <v>49</v>
      </c>
      <c r="M230" s="266" t="s">
        <v>50</v>
      </c>
      <c r="N230" s="266" t="s">
        <v>27</v>
      </c>
      <c r="O230" s="265" t="s">
        <v>51</v>
      </c>
      <c r="P230" s="55" t="s">
        <v>52</v>
      </c>
      <c r="Q230" s="56" t="s">
        <v>53</v>
      </c>
    </row>
    <row r="231" spans="1:17" s="250" customFormat="1" ht="51" x14ac:dyDescent="0.25">
      <c r="A231" s="324" t="s">
        <v>967</v>
      </c>
      <c r="B231" s="262">
        <v>216</v>
      </c>
      <c r="C231" s="264" t="s">
        <v>784</v>
      </c>
      <c r="D231" s="263" t="s">
        <v>783</v>
      </c>
      <c r="E231" s="276" t="s">
        <v>2044</v>
      </c>
      <c r="F231" s="271" t="s">
        <v>2043</v>
      </c>
      <c r="G231" s="275" t="s">
        <v>2042</v>
      </c>
      <c r="H231" s="269">
        <v>31398.3</v>
      </c>
      <c r="I231" s="268" t="s">
        <v>104</v>
      </c>
      <c r="J231" s="333">
        <v>1</v>
      </c>
      <c r="K231" s="253">
        <f t="shared" si="6"/>
        <v>31398.3</v>
      </c>
      <c r="L231" s="267" t="s">
        <v>129</v>
      </c>
      <c r="M231" s="266" t="s">
        <v>62</v>
      </c>
      <c r="N231" s="266" t="s">
        <v>27</v>
      </c>
      <c r="O231" s="265" t="s">
        <v>51</v>
      </c>
      <c r="P231" s="55" t="s">
        <v>52</v>
      </c>
      <c r="Q231" s="56" t="s">
        <v>53</v>
      </c>
    </row>
    <row r="232" spans="1:17" s="250" customFormat="1" ht="51" x14ac:dyDescent="0.25">
      <c r="A232" s="324" t="s">
        <v>967</v>
      </c>
      <c r="B232" s="262">
        <v>217</v>
      </c>
      <c r="C232" s="264" t="s">
        <v>784</v>
      </c>
      <c r="D232" s="263" t="s">
        <v>783</v>
      </c>
      <c r="E232" s="276" t="s">
        <v>2041</v>
      </c>
      <c r="F232" s="271" t="s">
        <v>2040</v>
      </c>
      <c r="G232" s="275" t="s">
        <v>128</v>
      </c>
      <c r="H232" s="269">
        <v>23767.13</v>
      </c>
      <c r="I232" s="268" t="s">
        <v>104</v>
      </c>
      <c r="J232" s="333">
        <v>3</v>
      </c>
      <c r="K232" s="253">
        <f t="shared" si="6"/>
        <v>71301.39</v>
      </c>
      <c r="L232" s="267" t="s">
        <v>129</v>
      </c>
      <c r="M232" s="266" t="s">
        <v>62</v>
      </c>
      <c r="N232" s="266" t="s">
        <v>27</v>
      </c>
      <c r="O232" s="265" t="s">
        <v>51</v>
      </c>
      <c r="P232" s="55" t="s">
        <v>52</v>
      </c>
      <c r="Q232" s="56" t="s">
        <v>53</v>
      </c>
    </row>
    <row r="233" spans="1:17" s="250" customFormat="1" ht="51" x14ac:dyDescent="0.25">
      <c r="A233" s="324" t="s">
        <v>967</v>
      </c>
      <c r="B233" s="262">
        <v>218</v>
      </c>
      <c r="C233" s="264" t="s">
        <v>784</v>
      </c>
      <c r="D233" s="263" t="s">
        <v>783</v>
      </c>
      <c r="E233" s="276" t="s">
        <v>2039</v>
      </c>
      <c r="F233" s="271" t="s">
        <v>2038</v>
      </c>
      <c r="G233" s="275" t="s">
        <v>2037</v>
      </c>
      <c r="H233" s="269">
        <v>16685.2</v>
      </c>
      <c r="I233" s="268" t="s">
        <v>104</v>
      </c>
      <c r="J233" s="333">
        <v>2</v>
      </c>
      <c r="K233" s="253">
        <f t="shared" si="6"/>
        <v>33370.400000000001</v>
      </c>
      <c r="L233" s="267" t="s">
        <v>129</v>
      </c>
      <c r="M233" s="266" t="s">
        <v>62</v>
      </c>
      <c r="N233" s="266" t="s">
        <v>27</v>
      </c>
      <c r="O233" s="265" t="s">
        <v>51</v>
      </c>
      <c r="P233" s="55" t="s">
        <v>52</v>
      </c>
      <c r="Q233" s="56" t="s">
        <v>53</v>
      </c>
    </row>
    <row r="234" spans="1:17" s="250" customFormat="1" ht="51" x14ac:dyDescent="0.25">
      <c r="A234" s="324" t="s">
        <v>967</v>
      </c>
      <c r="B234" s="262">
        <v>219</v>
      </c>
      <c r="C234" s="264" t="s">
        <v>784</v>
      </c>
      <c r="D234" s="263" t="s">
        <v>783</v>
      </c>
      <c r="E234" s="276" t="s">
        <v>2036</v>
      </c>
      <c r="F234" s="271" t="s">
        <v>2035</v>
      </c>
      <c r="G234" s="273" t="s">
        <v>2034</v>
      </c>
      <c r="H234" s="269">
        <v>4518.22</v>
      </c>
      <c r="I234" s="268" t="s">
        <v>104</v>
      </c>
      <c r="J234" s="333">
        <v>2</v>
      </c>
      <c r="K234" s="253">
        <f t="shared" si="6"/>
        <v>9036.44</v>
      </c>
      <c r="L234" s="267" t="s">
        <v>49</v>
      </c>
      <c r="M234" s="266" t="s">
        <v>50</v>
      </c>
      <c r="N234" s="266" t="s">
        <v>27</v>
      </c>
      <c r="O234" s="265" t="s">
        <v>51</v>
      </c>
      <c r="P234" s="55" t="s">
        <v>52</v>
      </c>
      <c r="Q234" s="56" t="s">
        <v>53</v>
      </c>
    </row>
    <row r="235" spans="1:17" s="250" customFormat="1" ht="51" x14ac:dyDescent="0.25">
      <c r="A235" s="324" t="s">
        <v>967</v>
      </c>
      <c r="B235" s="262">
        <v>220</v>
      </c>
      <c r="C235" s="264" t="s">
        <v>784</v>
      </c>
      <c r="D235" s="263" t="s">
        <v>783</v>
      </c>
      <c r="E235" s="276" t="s">
        <v>2033</v>
      </c>
      <c r="F235" s="271" t="s">
        <v>2032</v>
      </c>
      <c r="G235" s="275" t="s">
        <v>2031</v>
      </c>
      <c r="H235" s="269">
        <v>101.04784615384615</v>
      </c>
      <c r="I235" s="268" t="s">
        <v>26</v>
      </c>
      <c r="J235" s="333">
        <v>64</v>
      </c>
      <c r="K235" s="253">
        <f t="shared" si="6"/>
        <v>6467.0621538461537</v>
      </c>
      <c r="L235" s="267" t="s">
        <v>129</v>
      </c>
      <c r="M235" s="266" t="s">
        <v>62</v>
      </c>
      <c r="N235" s="266" t="s">
        <v>27</v>
      </c>
      <c r="O235" s="265" t="s">
        <v>51</v>
      </c>
      <c r="P235" s="55" t="s">
        <v>52</v>
      </c>
      <c r="Q235" s="56" t="s">
        <v>53</v>
      </c>
    </row>
    <row r="236" spans="1:17" s="250" customFormat="1" ht="51" x14ac:dyDescent="0.25">
      <c r="A236" s="324" t="s">
        <v>967</v>
      </c>
      <c r="B236" s="262">
        <v>221</v>
      </c>
      <c r="C236" s="264" t="s">
        <v>784</v>
      </c>
      <c r="D236" s="263" t="s">
        <v>783</v>
      </c>
      <c r="E236" s="276" t="s">
        <v>2030</v>
      </c>
      <c r="F236" s="271" t="s">
        <v>2029</v>
      </c>
      <c r="G236" s="275" t="s">
        <v>2028</v>
      </c>
      <c r="H236" s="269">
        <v>28905.87</v>
      </c>
      <c r="I236" s="268" t="s">
        <v>104</v>
      </c>
      <c r="J236" s="333">
        <v>3</v>
      </c>
      <c r="K236" s="253">
        <f t="shared" si="6"/>
        <v>86717.61</v>
      </c>
      <c r="L236" s="267" t="s">
        <v>129</v>
      </c>
      <c r="M236" s="266" t="s">
        <v>62</v>
      </c>
      <c r="N236" s="266" t="s">
        <v>27</v>
      </c>
      <c r="O236" s="265" t="s">
        <v>51</v>
      </c>
      <c r="P236" s="55" t="s">
        <v>52</v>
      </c>
      <c r="Q236" s="56" t="s">
        <v>53</v>
      </c>
    </row>
    <row r="237" spans="1:17" s="250" customFormat="1" ht="51" x14ac:dyDescent="0.25">
      <c r="A237" s="324" t="s">
        <v>967</v>
      </c>
      <c r="B237" s="262">
        <v>222</v>
      </c>
      <c r="C237" s="264" t="s">
        <v>784</v>
      </c>
      <c r="D237" s="263" t="s">
        <v>783</v>
      </c>
      <c r="E237" s="276" t="s">
        <v>2027</v>
      </c>
      <c r="F237" s="271" t="s">
        <v>2026</v>
      </c>
      <c r="G237" s="273" t="s">
        <v>2025</v>
      </c>
      <c r="H237" s="269">
        <v>4671.03</v>
      </c>
      <c r="I237" s="268" t="s">
        <v>104</v>
      </c>
      <c r="J237" s="333">
        <v>3</v>
      </c>
      <c r="K237" s="253">
        <f t="shared" si="6"/>
        <v>14013.09</v>
      </c>
      <c r="L237" s="267"/>
      <c r="M237" s="266" t="s">
        <v>2024</v>
      </c>
      <c r="N237" s="266" t="s">
        <v>27</v>
      </c>
      <c r="O237" s="265" t="s">
        <v>51</v>
      </c>
      <c r="P237" s="55" t="s">
        <v>52</v>
      </c>
      <c r="Q237" s="56" t="s">
        <v>53</v>
      </c>
    </row>
    <row r="238" spans="1:17" s="250" customFormat="1" ht="51" x14ac:dyDescent="0.25">
      <c r="A238" s="324" t="s">
        <v>967</v>
      </c>
      <c r="B238" s="262">
        <v>223</v>
      </c>
      <c r="C238" s="264" t="s">
        <v>784</v>
      </c>
      <c r="D238" s="263" t="s">
        <v>783</v>
      </c>
      <c r="E238" s="276" t="s">
        <v>2023</v>
      </c>
      <c r="F238" s="271" t="s">
        <v>2022</v>
      </c>
      <c r="G238" s="275" t="s">
        <v>2021</v>
      </c>
      <c r="H238" s="269">
        <v>1673.63</v>
      </c>
      <c r="I238" s="268" t="s">
        <v>104</v>
      </c>
      <c r="J238" s="333">
        <v>1</v>
      </c>
      <c r="K238" s="253">
        <f t="shared" si="6"/>
        <v>1673.63</v>
      </c>
      <c r="L238" s="267" t="s">
        <v>129</v>
      </c>
      <c r="M238" s="266" t="s">
        <v>62</v>
      </c>
      <c r="N238" s="266" t="s">
        <v>27</v>
      </c>
      <c r="O238" s="265" t="s">
        <v>51</v>
      </c>
      <c r="P238" s="55" t="s">
        <v>52</v>
      </c>
      <c r="Q238" s="56" t="s">
        <v>53</v>
      </c>
    </row>
    <row r="239" spans="1:17" s="250" customFormat="1" ht="51" x14ac:dyDescent="0.25">
      <c r="A239" s="324" t="s">
        <v>967</v>
      </c>
      <c r="B239" s="262">
        <v>224</v>
      </c>
      <c r="C239" s="264" t="s">
        <v>1052</v>
      </c>
      <c r="D239" s="263" t="s">
        <v>1043</v>
      </c>
      <c r="E239" s="276" t="s">
        <v>2020</v>
      </c>
      <c r="F239" s="271" t="s">
        <v>2019</v>
      </c>
      <c r="G239" s="275" t="s">
        <v>1036</v>
      </c>
      <c r="H239" s="269">
        <v>6.01</v>
      </c>
      <c r="I239" s="268" t="s">
        <v>26</v>
      </c>
      <c r="J239" s="333">
        <v>50</v>
      </c>
      <c r="K239" s="253">
        <f t="shared" si="6"/>
        <v>300.5</v>
      </c>
      <c r="L239" s="267" t="s">
        <v>49</v>
      </c>
      <c r="M239" s="266" t="s">
        <v>50</v>
      </c>
      <c r="N239" s="266" t="s">
        <v>27</v>
      </c>
      <c r="O239" s="265" t="s">
        <v>51</v>
      </c>
      <c r="P239" s="55" t="s">
        <v>52</v>
      </c>
      <c r="Q239" s="56" t="s">
        <v>53</v>
      </c>
    </row>
    <row r="240" spans="1:17" s="250" customFormat="1" ht="51" x14ac:dyDescent="0.25">
      <c r="A240" s="324" t="s">
        <v>967</v>
      </c>
      <c r="B240" s="262">
        <v>225</v>
      </c>
      <c r="C240" s="264" t="s">
        <v>917</v>
      </c>
      <c r="D240" s="263" t="s">
        <v>770</v>
      </c>
      <c r="E240" s="276" t="s">
        <v>2018</v>
      </c>
      <c r="F240" s="271" t="s">
        <v>2017</v>
      </c>
      <c r="G240" s="284">
        <v>42909</v>
      </c>
      <c r="H240" s="269">
        <v>27407.81390932827</v>
      </c>
      <c r="I240" s="268" t="s">
        <v>742</v>
      </c>
      <c r="J240" s="333">
        <v>4.2130000000000001</v>
      </c>
      <c r="K240" s="253">
        <f t="shared" si="6"/>
        <v>115469.12000000001</v>
      </c>
      <c r="L240" s="267" t="s">
        <v>49</v>
      </c>
      <c r="M240" s="266" t="s">
        <v>50</v>
      </c>
      <c r="N240" s="266" t="s">
        <v>27</v>
      </c>
      <c r="O240" s="265" t="s">
        <v>51</v>
      </c>
      <c r="P240" s="55" t="s">
        <v>52</v>
      </c>
      <c r="Q240" s="56" t="s">
        <v>53</v>
      </c>
    </row>
    <row r="241" spans="1:17" s="250" customFormat="1" ht="51" x14ac:dyDescent="0.25">
      <c r="A241" s="324" t="s">
        <v>967</v>
      </c>
      <c r="B241" s="262">
        <v>226</v>
      </c>
      <c r="C241" s="264" t="s">
        <v>917</v>
      </c>
      <c r="D241" s="263" t="s">
        <v>770</v>
      </c>
      <c r="E241" s="276" t="s">
        <v>2016</v>
      </c>
      <c r="F241" s="271" t="s">
        <v>2015</v>
      </c>
      <c r="G241" s="275" t="s">
        <v>1036</v>
      </c>
      <c r="H241" s="269">
        <v>1386.4102564102564</v>
      </c>
      <c r="I241" s="268" t="s">
        <v>742</v>
      </c>
      <c r="J241" s="333">
        <v>3.9E-2</v>
      </c>
      <c r="K241" s="253">
        <f t="shared" si="6"/>
        <v>54.07</v>
      </c>
      <c r="L241" s="267" t="s">
        <v>1372</v>
      </c>
      <c r="M241" s="266" t="s">
        <v>1331</v>
      </c>
      <c r="N241" s="266" t="s">
        <v>27</v>
      </c>
      <c r="O241" s="265" t="s">
        <v>51</v>
      </c>
      <c r="P241" s="55" t="s">
        <v>52</v>
      </c>
      <c r="Q241" s="56" t="s">
        <v>53</v>
      </c>
    </row>
    <row r="242" spans="1:17" s="250" customFormat="1" ht="51" x14ac:dyDescent="0.25">
      <c r="A242" s="324" t="s">
        <v>967</v>
      </c>
      <c r="B242" s="262">
        <v>227</v>
      </c>
      <c r="C242" s="264" t="s">
        <v>917</v>
      </c>
      <c r="D242" s="263" t="s">
        <v>770</v>
      </c>
      <c r="E242" s="276" t="s">
        <v>2014</v>
      </c>
      <c r="F242" s="271" t="s">
        <v>2013</v>
      </c>
      <c r="G242" s="275" t="s">
        <v>1036</v>
      </c>
      <c r="H242" s="269">
        <v>1570</v>
      </c>
      <c r="I242" s="268" t="s">
        <v>742</v>
      </c>
      <c r="J242" s="333">
        <v>1.9E-2</v>
      </c>
      <c r="K242" s="253">
        <f t="shared" si="6"/>
        <v>29.83</v>
      </c>
      <c r="L242" s="267" t="s">
        <v>1372</v>
      </c>
      <c r="M242" s="266" t="s">
        <v>1331</v>
      </c>
      <c r="N242" s="266" t="s">
        <v>27</v>
      </c>
      <c r="O242" s="265" t="s">
        <v>51</v>
      </c>
      <c r="P242" s="55" t="s">
        <v>52</v>
      </c>
      <c r="Q242" s="56" t="s">
        <v>53</v>
      </c>
    </row>
    <row r="243" spans="1:17" s="250" customFormat="1" ht="51" x14ac:dyDescent="0.25">
      <c r="A243" s="324" t="s">
        <v>967</v>
      </c>
      <c r="B243" s="262">
        <v>228</v>
      </c>
      <c r="C243" s="264" t="s">
        <v>1059</v>
      </c>
      <c r="D243" s="263" t="s">
        <v>770</v>
      </c>
      <c r="E243" s="276" t="s">
        <v>2012</v>
      </c>
      <c r="F243" s="271" t="s">
        <v>2011</v>
      </c>
      <c r="G243" s="50" t="s">
        <v>1436</v>
      </c>
      <c r="H243" s="269">
        <v>444.74285714285713</v>
      </c>
      <c r="I243" s="268" t="s">
        <v>26</v>
      </c>
      <c r="J243" s="333">
        <v>7</v>
      </c>
      <c r="K243" s="253">
        <f t="shared" si="6"/>
        <v>3113.2</v>
      </c>
      <c r="L243" s="267" t="s">
        <v>1372</v>
      </c>
      <c r="M243" s="266" t="s">
        <v>1331</v>
      </c>
      <c r="N243" s="266" t="s">
        <v>27</v>
      </c>
      <c r="O243" s="265" t="s">
        <v>51</v>
      </c>
      <c r="P243" s="55" t="s">
        <v>52</v>
      </c>
      <c r="Q243" s="56" t="s">
        <v>53</v>
      </c>
    </row>
    <row r="244" spans="1:17" s="250" customFormat="1" ht="51" x14ac:dyDescent="0.25">
      <c r="A244" s="324" t="s">
        <v>967</v>
      </c>
      <c r="B244" s="262">
        <v>229</v>
      </c>
      <c r="C244" s="264" t="s">
        <v>1059</v>
      </c>
      <c r="D244" s="263" t="s">
        <v>770</v>
      </c>
      <c r="E244" s="276" t="s">
        <v>2010</v>
      </c>
      <c r="F244" s="271" t="s">
        <v>2009</v>
      </c>
      <c r="G244" s="275" t="s">
        <v>1787</v>
      </c>
      <c r="H244" s="269">
        <v>14.877903225806451</v>
      </c>
      <c r="I244" s="268" t="s">
        <v>26</v>
      </c>
      <c r="J244" s="333">
        <v>124</v>
      </c>
      <c r="K244" s="253">
        <f t="shared" si="6"/>
        <v>1844.86</v>
      </c>
      <c r="L244" s="267" t="s">
        <v>49</v>
      </c>
      <c r="M244" s="266" t="s">
        <v>50</v>
      </c>
      <c r="N244" s="266" t="s">
        <v>27</v>
      </c>
      <c r="O244" s="265" t="s">
        <v>51</v>
      </c>
      <c r="P244" s="55" t="s">
        <v>52</v>
      </c>
      <c r="Q244" s="56" t="s">
        <v>53</v>
      </c>
    </row>
    <row r="245" spans="1:17" s="250" customFormat="1" ht="51" x14ac:dyDescent="0.25">
      <c r="A245" s="324" t="s">
        <v>967</v>
      </c>
      <c r="B245" s="262">
        <v>230</v>
      </c>
      <c r="C245" s="264" t="s">
        <v>1174</v>
      </c>
      <c r="D245" s="263" t="s">
        <v>770</v>
      </c>
      <c r="E245" s="276" t="s">
        <v>2008</v>
      </c>
      <c r="F245" s="271" t="s">
        <v>2007</v>
      </c>
      <c r="G245" s="275">
        <v>43160</v>
      </c>
      <c r="H245" s="269">
        <v>181.10944444444442</v>
      </c>
      <c r="I245" s="268" t="s">
        <v>26</v>
      </c>
      <c r="J245" s="333">
        <v>72</v>
      </c>
      <c r="K245" s="253">
        <f t="shared" si="6"/>
        <v>13039.879999999997</v>
      </c>
      <c r="L245" s="267" t="s">
        <v>49</v>
      </c>
      <c r="M245" s="266" t="s">
        <v>50</v>
      </c>
      <c r="N245" s="266" t="s">
        <v>27</v>
      </c>
      <c r="O245" s="265" t="s">
        <v>51</v>
      </c>
      <c r="P245" s="55" t="s">
        <v>52</v>
      </c>
      <c r="Q245" s="56" t="s">
        <v>53</v>
      </c>
    </row>
    <row r="246" spans="1:17" s="250" customFormat="1" ht="51" x14ac:dyDescent="0.25">
      <c r="A246" s="324" t="s">
        <v>967</v>
      </c>
      <c r="B246" s="262">
        <v>231</v>
      </c>
      <c r="C246" s="264" t="s">
        <v>2006</v>
      </c>
      <c r="D246" s="263" t="s">
        <v>727</v>
      </c>
      <c r="E246" s="276" t="s">
        <v>2005</v>
      </c>
      <c r="F246" s="271" t="s">
        <v>2004</v>
      </c>
      <c r="G246" s="279">
        <v>43160</v>
      </c>
      <c r="H246" s="269">
        <v>4.0625</v>
      </c>
      <c r="I246" s="268" t="s">
        <v>26</v>
      </c>
      <c r="J246" s="333">
        <v>392</v>
      </c>
      <c r="K246" s="253">
        <f t="shared" si="6"/>
        <v>1592.5</v>
      </c>
      <c r="L246" s="267" t="s">
        <v>49</v>
      </c>
      <c r="M246" s="266" t="s">
        <v>50</v>
      </c>
      <c r="N246" s="266" t="s">
        <v>27</v>
      </c>
      <c r="O246" s="265" t="s">
        <v>51</v>
      </c>
      <c r="P246" s="55" t="s">
        <v>52</v>
      </c>
      <c r="Q246" s="56" t="s">
        <v>53</v>
      </c>
    </row>
    <row r="247" spans="1:17" s="250" customFormat="1" ht="51" x14ac:dyDescent="0.25">
      <c r="A247" s="324" t="s">
        <v>967</v>
      </c>
      <c r="B247" s="262">
        <v>232</v>
      </c>
      <c r="C247" s="264" t="s">
        <v>917</v>
      </c>
      <c r="D247" s="263" t="s">
        <v>770</v>
      </c>
      <c r="E247" s="276" t="s">
        <v>2003</v>
      </c>
      <c r="F247" s="271" t="s">
        <v>2002</v>
      </c>
      <c r="G247" s="284">
        <v>43160</v>
      </c>
      <c r="H247" s="269">
        <v>122.466432748538</v>
      </c>
      <c r="I247" s="268" t="s">
        <v>896</v>
      </c>
      <c r="J247" s="333">
        <v>85.5</v>
      </c>
      <c r="K247" s="253">
        <f t="shared" si="6"/>
        <v>10470.879999999999</v>
      </c>
      <c r="L247" s="267" t="s">
        <v>49</v>
      </c>
      <c r="M247" s="266" t="s">
        <v>50</v>
      </c>
      <c r="N247" s="266" t="s">
        <v>27</v>
      </c>
      <c r="O247" s="265" t="s">
        <v>51</v>
      </c>
      <c r="P247" s="55" t="s">
        <v>52</v>
      </c>
      <c r="Q247" s="56" t="s">
        <v>53</v>
      </c>
    </row>
    <row r="248" spans="1:17" s="250" customFormat="1" ht="51" x14ac:dyDescent="0.25">
      <c r="A248" s="324" t="s">
        <v>967</v>
      </c>
      <c r="B248" s="262">
        <v>233</v>
      </c>
      <c r="C248" s="264" t="s">
        <v>1340</v>
      </c>
      <c r="D248" s="263" t="s">
        <v>1185</v>
      </c>
      <c r="E248" s="276" t="s">
        <v>2001</v>
      </c>
      <c r="F248" s="271" t="s">
        <v>2000</v>
      </c>
      <c r="G248" s="273" t="s">
        <v>1036</v>
      </c>
      <c r="H248" s="269">
        <v>267.29500000000002</v>
      </c>
      <c r="I248" s="277" t="s">
        <v>26</v>
      </c>
      <c r="J248" s="333">
        <v>2</v>
      </c>
      <c r="K248" s="253">
        <f t="shared" si="6"/>
        <v>534.59</v>
      </c>
      <c r="L248" s="267" t="s">
        <v>49</v>
      </c>
      <c r="M248" s="266" t="s">
        <v>50</v>
      </c>
      <c r="N248" s="266" t="s">
        <v>27</v>
      </c>
      <c r="O248" s="265" t="s">
        <v>51</v>
      </c>
      <c r="P248" s="55" t="s">
        <v>52</v>
      </c>
      <c r="Q248" s="56" t="s">
        <v>53</v>
      </c>
    </row>
    <row r="249" spans="1:17" s="250" customFormat="1" ht="51" x14ac:dyDescent="0.25">
      <c r="A249" s="324" t="s">
        <v>967</v>
      </c>
      <c r="B249" s="262">
        <v>234</v>
      </c>
      <c r="C249" s="264" t="s">
        <v>1340</v>
      </c>
      <c r="D249" s="263" t="s">
        <v>1185</v>
      </c>
      <c r="E249" s="276" t="s">
        <v>1999</v>
      </c>
      <c r="F249" s="271" t="s">
        <v>1998</v>
      </c>
      <c r="G249" s="273" t="s">
        <v>1036</v>
      </c>
      <c r="H249" s="269">
        <v>11274.16</v>
      </c>
      <c r="I249" s="268" t="s">
        <v>26</v>
      </c>
      <c r="J249" s="333">
        <v>1</v>
      </c>
      <c r="K249" s="253">
        <f t="shared" si="6"/>
        <v>11274.16</v>
      </c>
      <c r="L249" s="267" t="s">
        <v>49</v>
      </c>
      <c r="M249" s="266" t="s">
        <v>50</v>
      </c>
      <c r="N249" s="266" t="s">
        <v>27</v>
      </c>
      <c r="O249" s="265" t="s">
        <v>51</v>
      </c>
      <c r="P249" s="55" t="s">
        <v>52</v>
      </c>
      <c r="Q249" s="56" t="s">
        <v>53</v>
      </c>
    </row>
    <row r="250" spans="1:17" s="250" customFormat="1" ht="51" x14ac:dyDescent="0.25">
      <c r="A250" s="324" t="s">
        <v>967</v>
      </c>
      <c r="B250" s="262">
        <v>235</v>
      </c>
      <c r="C250" s="264" t="s">
        <v>970</v>
      </c>
      <c r="D250" s="263" t="s">
        <v>770</v>
      </c>
      <c r="E250" s="276" t="s">
        <v>1997</v>
      </c>
      <c r="F250" s="271" t="s">
        <v>1996</v>
      </c>
      <c r="G250" s="273">
        <v>41269</v>
      </c>
      <c r="H250" s="269">
        <v>11662.143333333333</v>
      </c>
      <c r="I250" s="268"/>
      <c r="J250" s="333">
        <v>3</v>
      </c>
      <c r="K250" s="253">
        <f t="shared" si="6"/>
        <v>34986.43</v>
      </c>
      <c r="L250" s="267" t="s">
        <v>129</v>
      </c>
      <c r="M250" s="266" t="s">
        <v>62</v>
      </c>
      <c r="N250" s="266" t="s">
        <v>27</v>
      </c>
      <c r="O250" s="265" t="s">
        <v>51</v>
      </c>
      <c r="P250" s="55" t="s">
        <v>52</v>
      </c>
      <c r="Q250" s="56" t="s">
        <v>53</v>
      </c>
    </row>
    <row r="251" spans="1:17" s="250" customFormat="1" ht="51" x14ac:dyDescent="0.25">
      <c r="A251" s="324" t="s">
        <v>967</v>
      </c>
      <c r="B251" s="262">
        <v>236</v>
      </c>
      <c r="C251" s="264" t="s">
        <v>661</v>
      </c>
      <c r="D251" s="263" t="s">
        <v>1408</v>
      </c>
      <c r="E251" s="276" t="s">
        <v>1995</v>
      </c>
      <c r="F251" s="271" t="s">
        <v>1994</v>
      </c>
      <c r="G251" s="275">
        <v>41920</v>
      </c>
      <c r="H251" s="269">
        <v>164.32117647058823</v>
      </c>
      <c r="I251" s="268" t="s">
        <v>26</v>
      </c>
      <c r="J251" s="333">
        <v>34</v>
      </c>
      <c r="K251" s="253">
        <f t="shared" si="6"/>
        <v>5586.92</v>
      </c>
      <c r="L251" s="267" t="s">
        <v>49</v>
      </c>
      <c r="M251" s="266" t="s">
        <v>50</v>
      </c>
      <c r="N251" s="266" t="s">
        <v>27</v>
      </c>
      <c r="O251" s="265" t="s">
        <v>51</v>
      </c>
      <c r="P251" s="55" t="s">
        <v>52</v>
      </c>
      <c r="Q251" s="56" t="s">
        <v>53</v>
      </c>
    </row>
    <row r="252" spans="1:17" s="250" customFormat="1" ht="51" x14ac:dyDescent="0.25">
      <c r="A252" s="324" t="s">
        <v>967</v>
      </c>
      <c r="B252" s="262">
        <v>237</v>
      </c>
      <c r="C252" s="264" t="s">
        <v>970</v>
      </c>
      <c r="D252" s="263" t="s">
        <v>762</v>
      </c>
      <c r="E252" s="276" t="s">
        <v>1993</v>
      </c>
      <c r="F252" s="271" t="s">
        <v>1992</v>
      </c>
      <c r="G252" s="275" t="s">
        <v>1787</v>
      </c>
      <c r="H252" s="269">
        <v>120.59952702702702</v>
      </c>
      <c r="I252" s="268" t="s">
        <v>26</v>
      </c>
      <c r="J252" s="333">
        <v>148</v>
      </c>
      <c r="K252" s="253">
        <f t="shared" si="6"/>
        <v>17848.73</v>
      </c>
      <c r="L252" s="267" t="s">
        <v>1372</v>
      </c>
      <c r="M252" s="266" t="s">
        <v>1331</v>
      </c>
      <c r="N252" s="266" t="s">
        <v>27</v>
      </c>
      <c r="O252" s="265" t="s">
        <v>51</v>
      </c>
      <c r="P252" s="55" t="s">
        <v>52</v>
      </c>
      <c r="Q252" s="56" t="s">
        <v>53</v>
      </c>
    </row>
    <row r="253" spans="1:17" s="250" customFormat="1" ht="51" x14ac:dyDescent="0.25">
      <c r="A253" s="324" t="s">
        <v>967</v>
      </c>
      <c r="B253" s="262">
        <v>238</v>
      </c>
      <c r="C253" s="264" t="s">
        <v>784</v>
      </c>
      <c r="D253" s="263" t="s">
        <v>1162</v>
      </c>
      <c r="E253" s="276" t="s">
        <v>1991</v>
      </c>
      <c r="F253" s="271" t="s">
        <v>1990</v>
      </c>
      <c r="G253" s="279">
        <v>40812</v>
      </c>
      <c r="H253" s="269">
        <v>239.66285714285715</v>
      </c>
      <c r="I253" s="268" t="s">
        <v>26</v>
      </c>
      <c r="J253" s="333">
        <v>7</v>
      </c>
      <c r="K253" s="253">
        <f t="shared" si="6"/>
        <v>1677.64</v>
      </c>
      <c r="L253" s="267" t="s">
        <v>129</v>
      </c>
      <c r="M253" s="266" t="s">
        <v>62</v>
      </c>
      <c r="N253" s="266" t="s">
        <v>27</v>
      </c>
      <c r="O253" s="265" t="s">
        <v>51</v>
      </c>
      <c r="P253" s="55" t="s">
        <v>52</v>
      </c>
      <c r="Q253" s="56" t="s">
        <v>53</v>
      </c>
    </row>
    <row r="254" spans="1:17" s="250" customFormat="1" ht="51" x14ac:dyDescent="0.25">
      <c r="A254" s="324" t="s">
        <v>967</v>
      </c>
      <c r="B254" s="262">
        <v>239</v>
      </c>
      <c r="C254" s="264" t="s">
        <v>728</v>
      </c>
      <c r="D254" s="263" t="s">
        <v>727</v>
      </c>
      <c r="E254" s="276" t="s">
        <v>1989</v>
      </c>
      <c r="F254" s="271" t="s">
        <v>1988</v>
      </c>
      <c r="G254" s="275" t="s">
        <v>1987</v>
      </c>
      <c r="H254" s="269">
        <v>350</v>
      </c>
      <c r="I254" s="268" t="s">
        <v>26</v>
      </c>
      <c r="J254" s="333">
        <v>7</v>
      </c>
      <c r="K254" s="253">
        <f t="shared" si="6"/>
        <v>2450</v>
      </c>
      <c r="L254" s="267" t="s">
        <v>129</v>
      </c>
      <c r="M254" s="266" t="s">
        <v>62</v>
      </c>
      <c r="N254" s="266" t="s">
        <v>27</v>
      </c>
      <c r="O254" s="265" t="s">
        <v>51</v>
      </c>
      <c r="P254" s="55" t="s">
        <v>52</v>
      </c>
      <c r="Q254" s="56" t="s">
        <v>53</v>
      </c>
    </row>
    <row r="255" spans="1:17" s="250" customFormat="1" ht="51" x14ac:dyDescent="0.25">
      <c r="A255" s="324" t="s">
        <v>967</v>
      </c>
      <c r="B255" s="262">
        <v>240</v>
      </c>
      <c r="C255" s="264" t="s">
        <v>732</v>
      </c>
      <c r="D255" s="263" t="s">
        <v>731</v>
      </c>
      <c r="E255" s="276" t="s">
        <v>1986</v>
      </c>
      <c r="F255" s="271" t="s">
        <v>1985</v>
      </c>
      <c r="G255" s="273" t="s">
        <v>1984</v>
      </c>
      <c r="H255" s="269">
        <v>85.078000000000003</v>
      </c>
      <c r="I255" s="268" t="s">
        <v>26</v>
      </c>
      <c r="J255" s="333">
        <v>330</v>
      </c>
      <c r="K255" s="253">
        <f t="shared" si="6"/>
        <v>28075.74</v>
      </c>
      <c r="L255" s="267" t="s">
        <v>49</v>
      </c>
      <c r="M255" s="266" t="s">
        <v>50</v>
      </c>
      <c r="N255" s="266" t="s">
        <v>27</v>
      </c>
      <c r="O255" s="265" t="s">
        <v>51</v>
      </c>
      <c r="P255" s="55" t="s">
        <v>52</v>
      </c>
      <c r="Q255" s="56" t="s">
        <v>53</v>
      </c>
    </row>
    <row r="256" spans="1:17" s="250" customFormat="1" ht="51" x14ac:dyDescent="0.25">
      <c r="A256" s="324" t="s">
        <v>967</v>
      </c>
      <c r="B256" s="262">
        <v>241</v>
      </c>
      <c r="C256" s="264" t="s">
        <v>966</v>
      </c>
      <c r="D256" s="263" t="s">
        <v>770</v>
      </c>
      <c r="E256" s="276" t="s">
        <v>1983</v>
      </c>
      <c r="F256" s="271" t="s">
        <v>964</v>
      </c>
      <c r="G256" s="275" t="s">
        <v>1982</v>
      </c>
      <c r="H256" s="269">
        <v>100.84869565217392</v>
      </c>
      <c r="I256" s="268" t="s">
        <v>896</v>
      </c>
      <c r="J256" s="333">
        <v>23</v>
      </c>
      <c r="K256" s="253">
        <f t="shared" si="6"/>
        <v>2319.52</v>
      </c>
      <c r="L256" s="267" t="s">
        <v>129</v>
      </c>
      <c r="M256" s="266" t="s">
        <v>62</v>
      </c>
      <c r="N256" s="266" t="s">
        <v>27</v>
      </c>
      <c r="O256" s="265" t="s">
        <v>51</v>
      </c>
      <c r="P256" s="55" t="s">
        <v>52</v>
      </c>
      <c r="Q256" s="56" t="s">
        <v>53</v>
      </c>
    </row>
    <row r="257" spans="1:17" s="250" customFormat="1" ht="51" x14ac:dyDescent="0.25">
      <c r="A257" s="324" t="s">
        <v>967</v>
      </c>
      <c r="B257" s="262">
        <v>242</v>
      </c>
      <c r="C257" s="264" t="s">
        <v>464</v>
      </c>
      <c r="D257" s="263" t="s">
        <v>770</v>
      </c>
      <c r="E257" s="276" t="s">
        <v>1981</v>
      </c>
      <c r="F257" s="271" t="s">
        <v>1980</v>
      </c>
      <c r="G257" s="275" t="s">
        <v>1979</v>
      </c>
      <c r="H257" s="269">
        <v>897.76</v>
      </c>
      <c r="I257" s="268" t="s">
        <v>26</v>
      </c>
      <c r="J257" s="333">
        <v>1</v>
      </c>
      <c r="K257" s="253">
        <f t="shared" si="6"/>
        <v>897.76</v>
      </c>
      <c r="L257" s="267" t="s">
        <v>234</v>
      </c>
      <c r="M257" s="266" t="s">
        <v>50</v>
      </c>
      <c r="N257" s="266" t="s">
        <v>27</v>
      </c>
      <c r="O257" s="265" t="s">
        <v>1328</v>
      </c>
      <c r="P257" s="55" t="s">
        <v>52</v>
      </c>
      <c r="Q257" s="56" t="s">
        <v>53</v>
      </c>
    </row>
    <row r="258" spans="1:17" s="250" customFormat="1" ht="51" x14ac:dyDescent="0.25">
      <c r="A258" s="324" t="s">
        <v>967</v>
      </c>
      <c r="B258" s="262">
        <v>243</v>
      </c>
      <c r="C258" s="264" t="s">
        <v>732</v>
      </c>
      <c r="D258" s="263" t="s">
        <v>731</v>
      </c>
      <c r="E258" s="276" t="s">
        <v>1978</v>
      </c>
      <c r="F258" s="271" t="s">
        <v>1977</v>
      </c>
      <c r="G258" s="275" t="s">
        <v>1036</v>
      </c>
      <c r="H258" s="269">
        <v>319.73205128205126</v>
      </c>
      <c r="I258" s="268" t="s">
        <v>771</v>
      </c>
      <c r="J258" s="333">
        <v>15.6</v>
      </c>
      <c r="K258" s="253">
        <f t="shared" si="6"/>
        <v>4987.82</v>
      </c>
      <c r="L258" s="267" t="s">
        <v>49</v>
      </c>
      <c r="M258" s="266" t="s">
        <v>50</v>
      </c>
      <c r="N258" s="266" t="s">
        <v>27</v>
      </c>
      <c r="O258" s="265" t="s">
        <v>51</v>
      </c>
      <c r="P258" s="55" t="s">
        <v>52</v>
      </c>
      <c r="Q258" s="56" t="s">
        <v>53</v>
      </c>
    </row>
    <row r="259" spans="1:17" s="250" customFormat="1" ht="51" x14ac:dyDescent="0.25">
      <c r="A259" s="324" t="s">
        <v>967</v>
      </c>
      <c r="B259" s="262">
        <v>244</v>
      </c>
      <c r="C259" s="264" t="s">
        <v>1340</v>
      </c>
      <c r="D259" s="263" t="s">
        <v>1969</v>
      </c>
      <c r="E259" s="276" t="s">
        <v>1976</v>
      </c>
      <c r="F259" s="271" t="s">
        <v>1975</v>
      </c>
      <c r="G259" s="275" t="s">
        <v>1036</v>
      </c>
      <c r="H259" s="269">
        <v>300</v>
      </c>
      <c r="I259" s="277" t="s">
        <v>26</v>
      </c>
      <c r="J259" s="333">
        <v>2</v>
      </c>
      <c r="K259" s="253">
        <f t="shared" si="6"/>
        <v>600</v>
      </c>
      <c r="L259" s="267" t="s">
        <v>49</v>
      </c>
      <c r="M259" s="266" t="s">
        <v>50</v>
      </c>
      <c r="N259" s="266" t="s">
        <v>27</v>
      </c>
      <c r="O259" s="265" t="s">
        <v>51</v>
      </c>
      <c r="P259" s="55" t="s">
        <v>52</v>
      </c>
      <c r="Q259" s="56" t="s">
        <v>53</v>
      </c>
    </row>
    <row r="260" spans="1:17" s="250" customFormat="1" ht="51" x14ac:dyDescent="0.25">
      <c r="A260" s="324" t="s">
        <v>967</v>
      </c>
      <c r="B260" s="262">
        <v>245</v>
      </c>
      <c r="C260" s="264" t="s">
        <v>1340</v>
      </c>
      <c r="D260" s="263" t="s">
        <v>1969</v>
      </c>
      <c r="E260" s="276" t="s">
        <v>1974</v>
      </c>
      <c r="F260" s="271" t="s">
        <v>1973</v>
      </c>
      <c r="G260" s="279">
        <v>40724</v>
      </c>
      <c r="H260" s="269">
        <v>338.98</v>
      </c>
      <c r="I260" s="268" t="s">
        <v>26</v>
      </c>
      <c r="J260" s="333">
        <v>1</v>
      </c>
      <c r="K260" s="253">
        <f t="shared" si="6"/>
        <v>338.98</v>
      </c>
      <c r="L260" s="267" t="s">
        <v>49</v>
      </c>
      <c r="M260" s="266" t="s">
        <v>50</v>
      </c>
      <c r="N260" s="266" t="s">
        <v>27</v>
      </c>
      <c r="O260" s="265" t="s">
        <v>51</v>
      </c>
      <c r="P260" s="55" t="s">
        <v>52</v>
      </c>
      <c r="Q260" s="56" t="s">
        <v>53</v>
      </c>
    </row>
    <row r="261" spans="1:17" s="250" customFormat="1" ht="51" x14ac:dyDescent="0.25">
      <c r="A261" s="324" t="s">
        <v>967</v>
      </c>
      <c r="B261" s="262">
        <v>246</v>
      </c>
      <c r="C261" s="264" t="s">
        <v>1340</v>
      </c>
      <c r="D261" s="263" t="s">
        <v>1969</v>
      </c>
      <c r="E261" s="276" t="s">
        <v>1972</v>
      </c>
      <c r="F261" s="271" t="s">
        <v>1971</v>
      </c>
      <c r="G261" s="279" t="s">
        <v>1970</v>
      </c>
      <c r="H261" s="269">
        <v>442.85500000000002</v>
      </c>
      <c r="I261" s="268" t="s">
        <v>26</v>
      </c>
      <c r="J261" s="333">
        <v>2</v>
      </c>
      <c r="K261" s="253">
        <f t="shared" si="6"/>
        <v>885.71</v>
      </c>
      <c r="L261" s="267" t="s">
        <v>129</v>
      </c>
      <c r="M261" s="266" t="s">
        <v>62</v>
      </c>
      <c r="N261" s="266" t="s">
        <v>27</v>
      </c>
      <c r="O261" s="265" t="s">
        <v>51</v>
      </c>
      <c r="P261" s="55" t="s">
        <v>52</v>
      </c>
      <c r="Q261" s="56" t="s">
        <v>53</v>
      </c>
    </row>
    <row r="262" spans="1:17" s="250" customFormat="1" ht="51" x14ac:dyDescent="0.25">
      <c r="A262" s="324" t="s">
        <v>967</v>
      </c>
      <c r="B262" s="262">
        <v>247</v>
      </c>
      <c r="C262" s="264" t="s">
        <v>1340</v>
      </c>
      <c r="D262" s="263" t="s">
        <v>1969</v>
      </c>
      <c r="E262" s="276" t="s">
        <v>1968</v>
      </c>
      <c r="F262" s="271" t="s">
        <v>1967</v>
      </c>
      <c r="G262" s="279">
        <v>40724</v>
      </c>
      <c r="H262" s="269">
        <v>142.37</v>
      </c>
      <c r="I262" s="268" t="s">
        <v>26</v>
      </c>
      <c r="J262" s="333">
        <v>1</v>
      </c>
      <c r="K262" s="253">
        <f t="shared" si="6"/>
        <v>142.37</v>
      </c>
      <c r="L262" s="267" t="s">
        <v>49</v>
      </c>
      <c r="M262" s="266" t="s">
        <v>50</v>
      </c>
      <c r="N262" s="266" t="s">
        <v>27</v>
      </c>
      <c r="O262" s="265" t="s">
        <v>51</v>
      </c>
      <c r="P262" s="55" t="s">
        <v>52</v>
      </c>
      <c r="Q262" s="56" t="s">
        <v>53</v>
      </c>
    </row>
    <row r="263" spans="1:17" s="250" customFormat="1" ht="51" x14ac:dyDescent="0.25">
      <c r="A263" s="324" t="s">
        <v>967</v>
      </c>
      <c r="B263" s="262">
        <v>248</v>
      </c>
      <c r="C263" s="264" t="s">
        <v>1044</v>
      </c>
      <c r="D263" s="263" t="s">
        <v>1291</v>
      </c>
      <c r="E263" s="276" t="s">
        <v>1966</v>
      </c>
      <c r="F263" s="271" t="s">
        <v>1965</v>
      </c>
      <c r="G263" s="275" t="s">
        <v>1964</v>
      </c>
      <c r="H263" s="269">
        <v>21.269000000000002</v>
      </c>
      <c r="I263" s="268" t="s">
        <v>26</v>
      </c>
      <c r="J263" s="333">
        <v>30</v>
      </c>
      <c r="K263" s="253">
        <f t="shared" si="6"/>
        <v>638.07000000000005</v>
      </c>
      <c r="L263" s="267" t="s">
        <v>129</v>
      </c>
      <c r="M263" s="266" t="s">
        <v>62</v>
      </c>
      <c r="N263" s="266" t="s">
        <v>27</v>
      </c>
      <c r="O263" s="265" t="s">
        <v>51</v>
      </c>
      <c r="P263" s="55" t="s">
        <v>52</v>
      </c>
      <c r="Q263" s="56" t="s">
        <v>53</v>
      </c>
    </row>
    <row r="264" spans="1:17" s="250" customFormat="1" ht="51" x14ac:dyDescent="0.25">
      <c r="A264" s="324" t="s">
        <v>967</v>
      </c>
      <c r="B264" s="262">
        <v>249</v>
      </c>
      <c r="C264" s="264" t="s">
        <v>784</v>
      </c>
      <c r="D264" s="263" t="s">
        <v>1291</v>
      </c>
      <c r="E264" s="276" t="s">
        <v>1963</v>
      </c>
      <c r="F264" s="271" t="s">
        <v>1962</v>
      </c>
      <c r="G264" s="273" t="s">
        <v>1961</v>
      </c>
      <c r="H264" s="269">
        <v>1028.08</v>
      </c>
      <c r="I264" s="268" t="s">
        <v>26</v>
      </c>
      <c r="J264" s="333">
        <v>3</v>
      </c>
      <c r="K264" s="253">
        <f t="shared" si="6"/>
        <v>3084.24</v>
      </c>
      <c r="L264" s="267" t="s">
        <v>49</v>
      </c>
      <c r="M264" s="266" t="s">
        <v>50</v>
      </c>
      <c r="N264" s="266" t="s">
        <v>27</v>
      </c>
      <c r="O264" s="265" t="s">
        <v>51</v>
      </c>
      <c r="P264" s="55" t="s">
        <v>52</v>
      </c>
      <c r="Q264" s="56" t="s">
        <v>53</v>
      </c>
    </row>
    <row r="265" spans="1:17" s="250" customFormat="1" ht="51" x14ac:dyDescent="0.25">
      <c r="A265" s="324" t="s">
        <v>967</v>
      </c>
      <c r="B265" s="262">
        <v>250</v>
      </c>
      <c r="C265" s="264" t="s">
        <v>1960</v>
      </c>
      <c r="D265" s="263" t="s">
        <v>731</v>
      </c>
      <c r="E265" s="276" t="s">
        <v>1959</v>
      </c>
      <c r="F265" s="271" t="s">
        <v>1958</v>
      </c>
      <c r="G265" s="275" t="s">
        <v>1036</v>
      </c>
      <c r="H265" s="269">
        <v>1185.8366666666668</v>
      </c>
      <c r="I265" s="277" t="s">
        <v>26</v>
      </c>
      <c r="J265" s="333">
        <v>3</v>
      </c>
      <c r="K265" s="253">
        <f t="shared" si="6"/>
        <v>3557.51</v>
      </c>
      <c r="L265" s="276" t="s">
        <v>129</v>
      </c>
      <c r="M265" s="276" t="s">
        <v>62</v>
      </c>
      <c r="N265" s="266" t="s">
        <v>27</v>
      </c>
      <c r="O265" s="265" t="s">
        <v>51</v>
      </c>
      <c r="P265" s="55" t="s">
        <v>52</v>
      </c>
      <c r="Q265" s="56" t="s">
        <v>53</v>
      </c>
    </row>
    <row r="266" spans="1:17" s="250" customFormat="1" ht="51" x14ac:dyDescent="0.25">
      <c r="A266" s="324" t="s">
        <v>967</v>
      </c>
      <c r="B266" s="262">
        <v>251</v>
      </c>
      <c r="C266" s="264" t="s">
        <v>784</v>
      </c>
      <c r="D266" s="263" t="s">
        <v>1864</v>
      </c>
      <c r="E266" s="276" t="s">
        <v>1957</v>
      </c>
      <c r="F266" s="271" t="s">
        <v>1956</v>
      </c>
      <c r="G266" s="273" t="s">
        <v>1951</v>
      </c>
      <c r="H266" s="269">
        <v>3476.0907692307692</v>
      </c>
      <c r="I266" s="277" t="s">
        <v>26</v>
      </c>
      <c r="J266" s="333">
        <v>13</v>
      </c>
      <c r="K266" s="253">
        <f t="shared" si="6"/>
        <v>45189.18</v>
      </c>
      <c r="L266" s="267" t="s">
        <v>49</v>
      </c>
      <c r="M266" s="266" t="s">
        <v>50</v>
      </c>
      <c r="N266" s="266" t="s">
        <v>27</v>
      </c>
      <c r="O266" s="265" t="s">
        <v>51</v>
      </c>
      <c r="P266" s="55" t="s">
        <v>52</v>
      </c>
      <c r="Q266" s="56" t="s">
        <v>53</v>
      </c>
    </row>
    <row r="267" spans="1:17" s="250" customFormat="1" ht="51" x14ac:dyDescent="0.25">
      <c r="A267" s="324" t="s">
        <v>967</v>
      </c>
      <c r="B267" s="262">
        <v>252</v>
      </c>
      <c r="C267" s="264" t="s">
        <v>784</v>
      </c>
      <c r="D267" s="263" t="s">
        <v>1864</v>
      </c>
      <c r="E267" s="276" t="s">
        <v>1957</v>
      </c>
      <c r="F267" s="271" t="s">
        <v>1956</v>
      </c>
      <c r="G267" s="273" t="s">
        <v>1951</v>
      </c>
      <c r="H267" s="269">
        <v>3369.6000000000004</v>
      </c>
      <c r="I267" s="277" t="s">
        <v>26</v>
      </c>
      <c r="J267" s="333">
        <v>9</v>
      </c>
      <c r="K267" s="253">
        <f t="shared" si="6"/>
        <v>30326.400000000001</v>
      </c>
      <c r="L267" s="267" t="s">
        <v>129</v>
      </c>
      <c r="M267" s="266" t="s">
        <v>62</v>
      </c>
      <c r="N267" s="266" t="s">
        <v>27</v>
      </c>
      <c r="O267" s="265" t="s">
        <v>51</v>
      </c>
      <c r="P267" s="55" t="s">
        <v>52</v>
      </c>
      <c r="Q267" s="56" t="s">
        <v>53</v>
      </c>
    </row>
    <row r="268" spans="1:17" s="250" customFormat="1" ht="51" x14ac:dyDescent="0.25">
      <c r="A268" s="324" t="s">
        <v>967</v>
      </c>
      <c r="B268" s="262">
        <v>253</v>
      </c>
      <c r="C268" s="264" t="s">
        <v>784</v>
      </c>
      <c r="D268" s="263" t="s">
        <v>1864</v>
      </c>
      <c r="E268" s="276" t="s">
        <v>1955</v>
      </c>
      <c r="F268" s="271" t="s">
        <v>1954</v>
      </c>
      <c r="G268" s="273" t="s">
        <v>1951</v>
      </c>
      <c r="H268" s="269">
        <v>2694.91</v>
      </c>
      <c r="I268" s="277" t="s">
        <v>26</v>
      </c>
      <c r="J268" s="333">
        <v>2</v>
      </c>
      <c r="K268" s="253">
        <f t="shared" si="6"/>
        <v>5389.82</v>
      </c>
      <c r="L268" s="267" t="s">
        <v>49</v>
      </c>
      <c r="M268" s="266" t="s">
        <v>50</v>
      </c>
      <c r="N268" s="266" t="s">
        <v>27</v>
      </c>
      <c r="O268" s="265" t="s">
        <v>51</v>
      </c>
      <c r="P268" s="55" t="s">
        <v>52</v>
      </c>
      <c r="Q268" s="56" t="s">
        <v>53</v>
      </c>
    </row>
    <row r="269" spans="1:17" s="250" customFormat="1" ht="51" x14ac:dyDescent="0.25">
      <c r="A269" s="324" t="s">
        <v>967</v>
      </c>
      <c r="B269" s="262">
        <v>254</v>
      </c>
      <c r="C269" s="264" t="s">
        <v>784</v>
      </c>
      <c r="D269" s="263" t="s">
        <v>1864</v>
      </c>
      <c r="E269" s="276" t="s">
        <v>1953</v>
      </c>
      <c r="F269" s="271" t="s">
        <v>1952</v>
      </c>
      <c r="G269" s="273" t="s">
        <v>1951</v>
      </c>
      <c r="H269" s="269">
        <v>2423.9423076923076</v>
      </c>
      <c r="I269" s="268" t="s">
        <v>26</v>
      </c>
      <c r="J269" s="333">
        <v>13</v>
      </c>
      <c r="K269" s="253">
        <f t="shared" si="6"/>
        <v>31511.25</v>
      </c>
      <c r="L269" s="276" t="s">
        <v>1372</v>
      </c>
      <c r="M269" s="266" t="s">
        <v>1331</v>
      </c>
      <c r="N269" s="266" t="s">
        <v>27</v>
      </c>
      <c r="O269" s="265" t="s">
        <v>51</v>
      </c>
      <c r="P269" s="55" t="s">
        <v>52</v>
      </c>
      <c r="Q269" s="56" t="s">
        <v>53</v>
      </c>
    </row>
    <row r="270" spans="1:17" s="250" customFormat="1" ht="51" x14ac:dyDescent="0.25">
      <c r="A270" s="324" t="s">
        <v>967</v>
      </c>
      <c r="B270" s="262">
        <v>255</v>
      </c>
      <c r="C270" s="264" t="s">
        <v>784</v>
      </c>
      <c r="D270" s="263" t="s">
        <v>1864</v>
      </c>
      <c r="E270" s="276" t="s">
        <v>1953</v>
      </c>
      <c r="F270" s="271" t="s">
        <v>1952</v>
      </c>
      <c r="G270" s="273" t="s">
        <v>1951</v>
      </c>
      <c r="H270" s="269">
        <v>2202.0060869565218</v>
      </c>
      <c r="I270" s="268" t="s">
        <v>26</v>
      </c>
      <c r="J270" s="333">
        <v>23</v>
      </c>
      <c r="K270" s="253">
        <f t="shared" si="6"/>
        <v>50646.14</v>
      </c>
      <c r="L270" s="267" t="s">
        <v>49</v>
      </c>
      <c r="M270" s="266" t="s">
        <v>50</v>
      </c>
      <c r="N270" s="266" t="s">
        <v>27</v>
      </c>
      <c r="O270" s="265" t="s">
        <v>51</v>
      </c>
      <c r="P270" s="55" t="s">
        <v>52</v>
      </c>
      <c r="Q270" s="56" t="s">
        <v>53</v>
      </c>
    </row>
    <row r="271" spans="1:17" s="250" customFormat="1" ht="51" x14ac:dyDescent="0.25">
      <c r="A271" s="324" t="s">
        <v>967</v>
      </c>
      <c r="B271" s="262">
        <v>256</v>
      </c>
      <c r="C271" s="264" t="s">
        <v>784</v>
      </c>
      <c r="D271" s="263" t="s">
        <v>1864</v>
      </c>
      <c r="E271" s="276" t="s">
        <v>1950</v>
      </c>
      <c r="F271" s="271" t="s">
        <v>1949</v>
      </c>
      <c r="G271" s="279" t="s">
        <v>1948</v>
      </c>
      <c r="H271" s="269">
        <v>7288.12</v>
      </c>
      <c r="I271" s="268" t="s">
        <v>26</v>
      </c>
      <c r="J271" s="333">
        <v>1</v>
      </c>
      <c r="K271" s="253">
        <f t="shared" si="6"/>
        <v>7288.12</v>
      </c>
      <c r="L271" s="267" t="s">
        <v>49</v>
      </c>
      <c r="M271" s="266" t="s">
        <v>50</v>
      </c>
      <c r="N271" s="266" t="s">
        <v>27</v>
      </c>
      <c r="O271" s="265" t="s">
        <v>51</v>
      </c>
      <c r="P271" s="55" t="s">
        <v>52</v>
      </c>
      <c r="Q271" s="56" t="s">
        <v>53</v>
      </c>
    </row>
    <row r="272" spans="1:17" s="250" customFormat="1" ht="51" x14ac:dyDescent="0.25">
      <c r="A272" s="324" t="s">
        <v>967</v>
      </c>
      <c r="B272" s="262">
        <v>257</v>
      </c>
      <c r="C272" s="264" t="s">
        <v>784</v>
      </c>
      <c r="D272" s="263" t="s">
        <v>1864</v>
      </c>
      <c r="E272" s="276" t="s">
        <v>1947</v>
      </c>
      <c r="F272" s="271" t="s">
        <v>1946</v>
      </c>
      <c r="G272" s="275" t="s">
        <v>1945</v>
      </c>
      <c r="H272" s="269">
        <v>59.094999999999999</v>
      </c>
      <c r="I272" s="268" t="s">
        <v>26</v>
      </c>
      <c r="J272" s="333">
        <v>2</v>
      </c>
      <c r="K272" s="253">
        <f t="shared" si="6"/>
        <v>118.19</v>
      </c>
      <c r="L272" s="267" t="s">
        <v>129</v>
      </c>
      <c r="M272" s="266" t="s">
        <v>62</v>
      </c>
      <c r="N272" s="266" t="s">
        <v>27</v>
      </c>
      <c r="O272" s="265" t="s">
        <v>51</v>
      </c>
      <c r="P272" s="55" t="s">
        <v>52</v>
      </c>
      <c r="Q272" s="56" t="s">
        <v>53</v>
      </c>
    </row>
    <row r="273" spans="1:17" s="250" customFormat="1" ht="51" x14ac:dyDescent="0.25">
      <c r="A273" s="324" t="s">
        <v>967</v>
      </c>
      <c r="B273" s="262">
        <v>258</v>
      </c>
      <c r="C273" s="264" t="s">
        <v>784</v>
      </c>
      <c r="D273" s="263" t="s">
        <v>1864</v>
      </c>
      <c r="E273" s="276" t="s">
        <v>1944</v>
      </c>
      <c r="F273" s="271" t="s">
        <v>1943</v>
      </c>
      <c r="G273" s="273" t="s">
        <v>1885</v>
      </c>
      <c r="H273" s="269">
        <v>5950.31</v>
      </c>
      <c r="I273" s="268" t="s">
        <v>26</v>
      </c>
      <c r="J273" s="333">
        <v>2</v>
      </c>
      <c r="K273" s="253">
        <f t="shared" si="6"/>
        <v>11900.62</v>
      </c>
      <c r="L273" s="267" t="s">
        <v>49</v>
      </c>
      <c r="M273" s="266" t="s">
        <v>50</v>
      </c>
      <c r="N273" s="266" t="s">
        <v>27</v>
      </c>
      <c r="O273" s="265" t="s">
        <v>51</v>
      </c>
      <c r="P273" s="55" t="s">
        <v>52</v>
      </c>
      <c r="Q273" s="56" t="s">
        <v>53</v>
      </c>
    </row>
    <row r="274" spans="1:17" s="250" customFormat="1" ht="51" x14ac:dyDescent="0.25">
      <c r="A274" s="324" t="s">
        <v>967</v>
      </c>
      <c r="B274" s="262">
        <v>259</v>
      </c>
      <c r="C274" s="264" t="s">
        <v>784</v>
      </c>
      <c r="D274" s="263" t="s">
        <v>1864</v>
      </c>
      <c r="E274" s="276" t="s">
        <v>1944</v>
      </c>
      <c r="F274" s="271" t="s">
        <v>1943</v>
      </c>
      <c r="G274" s="275" t="s">
        <v>1942</v>
      </c>
      <c r="H274" s="269">
        <v>5968.76</v>
      </c>
      <c r="I274" s="268" t="s">
        <v>26</v>
      </c>
      <c r="J274" s="333">
        <v>1</v>
      </c>
      <c r="K274" s="253">
        <f t="shared" si="6"/>
        <v>5968.76</v>
      </c>
      <c r="L274" s="267" t="s">
        <v>129</v>
      </c>
      <c r="M274" s="266" t="s">
        <v>62</v>
      </c>
      <c r="N274" s="266" t="s">
        <v>27</v>
      </c>
      <c r="O274" s="265" t="s">
        <v>51</v>
      </c>
      <c r="P274" s="55" t="s">
        <v>52</v>
      </c>
      <c r="Q274" s="56" t="s">
        <v>53</v>
      </c>
    </row>
    <row r="275" spans="1:17" s="250" customFormat="1" ht="51" x14ac:dyDescent="0.25">
      <c r="A275" s="324" t="s">
        <v>967</v>
      </c>
      <c r="B275" s="262">
        <v>260</v>
      </c>
      <c r="C275" s="264" t="s">
        <v>784</v>
      </c>
      <c r="D275" s="263" t="s">
        <v>1864</v>
      </c>
      <c r="E275" s="276" t="s">
        <v>1941</v>
      </c>
      <c r="F275" s="271" t="s">
        <v>1940</v>
      </c>
      <c r="G275" s="275">
        <v>40844</v>
      </c>
      <c r="H275" s="269">
        <v>738.75583333333327</v>
      </c>
      <c r="I275" s="268" t="s">
        <v>26</v>
      </c>
      <c r="J275" s="333">
        <v>12</v>
      </c>
      <c r="K275" s="253">
        <f t="shared" si="6"/>
        <v>8865.07</v>
      </c>
      <c r="L275" s="267" t="s">
        <v>49</v>
      </c>
      <c r="M275" s="266" t="s">
        <v>50</v>
      </c>
      <c r="N275" s="266" t="s">
        <v>27</v>
      </c>
      <c r="O275" s="265" t="s">
        <v>51</v>
      </c>
      <c r="P275" s="55" t="s">
        <v>52</v>
      </c>
      <c r="Q275" s="56" t="s">
        <v>53</v>
      </c>
    </row>
    <row r="276" spans="1:17" s="250" customFormat="1" ht="51" x14ac:dyDescent="0.25">
      <c r="A276" s="324" t="s">
        <v>967</v>
      </c>
      <c r="B276" s="262">
        <v>261</v>
      </c>
      <c r="C276" s="264" t="s">
        <v>784</v>
      </c>
      <c r="D276" s="263" t="s">
        <v>1864</v>
      </c>
      <c r="E276" s="276" t="s">
        <v>1939</v>
      </c>
      <c r="F276" s="271" t="s">
        <v>1938</v>
      </c>
      <c r="G276" s="275" t="s">
        <v>1937</v>
      </c>
      <c r="H276" s="269">
        <v>2238.772857142857</v>
      </c>
      <c r="I276" s="268" t="s">
        <v>26</v>
      </c>
      <c r="J276" s="333">
        <v>7</v>
      </c>
      <c r="K276" s="253">
        <f t="shared" si="6"/>
        <v>15671.41</v>
      </c>
      <c r="L276" s="267" t="s">
        <v>129</v>
      </c>
      <c r="M276" s="266" t="s">
        <v>62</v>
      </c>
      <c r="N276" s="266" t="s">
        <v>27</v>
      </c>
      <c r="O276" s="265" t="s">
        <v>51</v>
      </c>
      <c r="P276" s="55" t="s">
        <v>52</v>
      </c>
      <c r="Q276" s="56" t="s">
        <v>53</v>
      </c>
    </row>
    <row r="277" spans="1:17" s="250" customFormat="1" ht="51" x14ac:dyDescent="0.25">
      <c r="A277" s="324" t="s">
        <v>967</v>
      </c>
      <c r="B277" s="262">
        <v>262</v>
      </c>
      <c r="C277" s="264" t="s">
        <v>784</v>
      </c>
      <c r="D277" s="263" t="s">
        <v>1864</v>
      </c>
      <c r="E277" s="276" t="s">
        <v>1936</v>
      </c>
      <c r="F277" s="271" t="s">
        <v>1935</v>
      </c>
      <c r="G277" s="273" t="s">
        <v>1036</v>
      </c>
      <c r="H277" s="269">
        <v>653.93000000000006</v>
      </c>
      <c r="I277" s="268" t="s">
        <v>26</v>
      </c>
      <c r="J277" s="333">
        <v>5</v>
      </c>
      <c r="K277" s="253">
        <f t="shared" si="6"/>
        <v>3269.6500000000005</v>
      </c>
      <c r="L277" s="267" t="s">
        <v>129</v>
      </c>
      <c r="M277" s="266" t="s">
        <v>62</v>
      </c>
      <c r="N277" s="266" t="s">
        <v>27</v>
      </c>
      <c r="O277" s="265" t="s">
        <v>51</v>
      </c>
      <c r="P277" s="55" t="s">
        <v>52</v>
      </c>
      <c r="Q277" s="56" t="s">
        <v>53</v>
      </c>
    </row>
    <row r="278" spans="1:17" s="250" customFormat="1" ht="51" x14ac:dyDescent="0.25">
      <c r="A278" s="324" t="s">
        <v>967</v>
      </c>
      <c r="B278" s="262">
        <v>263</v>
      </c>
      <c r="C278" s="264" t="s">
        <v>784</v>
      </c>
      <c r="D278" s="263" t="s">
        <v>1864</v>
      </c>
      <c r="E278" s="276" t="s">
        <v>1934</v>
      </c>
      <c r="F278" s="271" t="s">
        <v>1933</v>
      </c>
      <c r="G278" s="273" t="s">
        <v>1885</v>
      </c>
      <c r="H278" s="269">
        <v>414.82499999999999</v>
      </c>
      <c r="I278" s="268" t="s">
        <v>26</v>
      </c>
      <c r="J278" s="333">
        <v>2</v>
      </c>
      <c r="K278" s="253">
        <f t="shared" si="6"/>
        <v>829.65</v>
      </c>
      <c r="L278" s="267" t="s">
        <v>49</v>
      </c>
      <c r="M278" s="266" t="s">
        <v>50</v>
      </c>
      <c r="N278" s="266" t="s">
        <v>27</v>
      </c>
      <c r="O278" s="265" t="s">
        <v>51</v>
      </c>
      <c r="P278" s="55" t="s">
        <v>52</v>
      </c>
      <c r="Q278" s="56" t="s">
        <v>53</v>
      </c>
    </row>
    <row r="279" spans="1:17" s="250" customFormat="1" ht="51" x14ac:dyDescent="0.25">
      <c r="A279" s="324" t="s">
        <v>967</v>
      </c>
      <c r="B279" s="262">
        <v>264</v>
      </c>
      <c r="C279" s="264" t="s">
        <v>784</v>
      </c>
      <c r="D279" s="263" t="s">
        <v>1864</v>
      </c>
      <c r="E279" s="276" t="s">
        <v>1934</v>
      </c>
      <c r="F279" s="271" t="s">
        <v>1933</v>
      </c>
      <c r="G279" s="275" t="s">
        <v>1932</v>
      </c>
      <c r="H279" s="269">
        <v>2042.01</v>
      </c>
      <c r="I279" s="268" t="s">
        <v>26</v>
      </c>
      <c r="J279" s="333">
        <v>1</v>
      </c>
      <c r="K279" s="253">
        <f t="shared" si="6"/>
        <v>2042.01</v>
      </c>
      <c r="L279" s="267" t="s">
        <v>129</v>
      </c>
      <c r="M279" s="266" t="s">
        <v>62</v>
      </c>
      <c r="N279" s="266" t="s">
        <v>27</v>
      </c>
      <c r="O279" s="265" t="s">
        <v>51</v>
      </c>
      <c r="P279" s="55" t="s">
        <v>52</v>
      </c>
      <c r="Q279" s="56" t="s">
        <v>53</v>
      </c>
    </row>
    <row r="280" spans="1:17" s="250" customFormat="1" ht="51" x14ac:dyDescent="0.25">
      <c r="A280" s="324" t="s">
        <v>967</v>
      </c>
      <c r="B280" s="262">
        <v>265</v>
      </c>
      <c r="C280" s="264" t="s">
        <v>784</v>
      </c>
      <c r="D280" s="263" t="s">
        <v>1864</v>
      </c>
      <c r="E280" s="276" t="s">
        <v>1931</v>
      </c>
      <c r="F280" s="271" t="s">
        <v>1930</v>
      </c>
      <c r="G280" s="273" t="s">
        <v>1885</v>
      </c>
      <c r="H280" s="269">
        <v>3231.3836363636365</v>
      </c>
      <c r="I280" s="268" t="s">
        <v>26</v>
      </c>
      <c r="J280" s="333">
        <v>11</v>
      </c>
      <c r="K280" s="253">
        <f t="shared" si="6"/>
        <v>35545.22</v>
      </c>
      <c r="L280" s="267" t="s">
        <v>49</v>
      </c>
      <c r="M280" s="266" t="s">
        <v>50</v>
      </c>
      <c r="N280" s="266" t="s">
        <v>27</v>
      </c>
      <c r="O280" s="265" t="s">
        <v>51</v>
      </c>
      <c r="P280" s="55" t="s">
        <v>52</v>
      </c>
      <c r="Q280" s="56" t="s">
        <v>53</v>
      </c>
    </row>
    <row r="281" spans="1:17" s="250" customFormat="1" ht="51" x14ac:dyDescent="0.25">
      <c r="A281" s="324" t="s">
        <v>967</v>
      </c>
      <c r="B281" s="262">
        <v>266</v>
      </c>
      <c r="C281" s="264" t="s">
        <v>784</v>
      </c>
      <c r="D281" s="263" t="s">
        <v>1864</v>
      </c>
      <c r="E281" s="276" t="s">
        <v>1931</v>
      </c>
      <c r="F281" s="271" t="s">
        <v>1930</v>
      </c>
      <c r="G281" s="275" t="s">
        <v>1929</v>
      </c>
      <c r="H281" s="269">
        <v>5120.2699999999995</v>
      </c>
      <c r="I281" s="268" t="s">
        <v>26</v>
      </c>
      <c r="J281" s="333">
        <v>3</v>
      </c>
      <c r="K281" s="253">
        <f t="shared" si="6"/>
        <v>15360.809999999998</v>
      </c>
      <c r="L281" s="267" t="s">
        <v>129</v>
      </c>
      <c r="M281" s="266" t="s">
        <v>62</v>
      </c>
      <c r="N281" s="266" t="s">
        <v>27</v>
      </c>
      <c r="O281" s="265" t="s">
        <v>51</v>
      </c>
      <c r="P281" s="55" t="s">
        <v>52</v>
      </c>
      <c r="Q281" s="56" t="s">
        <v>53</v>
      </c>
    </row>
    <row r="282" spans="1:17" s="250" customFormat="1" ht="51" x14ac:dyDescent="0.25">
      <c r="A282" s="324" t="s">
        <v>967</v>
      </c>
      <c r="B282" s="262">
        <v>267</v>
      </c>
      <c r="C282" s="264" t="s">
        <v>784</v>
      </c>
      <c r="D282" s="263" t="s">
        <v>1864</v>
      </c>
      <c r="E282" s="276" t="s">
        <v>1928</v>
      </c>
      <c r="F282" s="271" t="s">
        <v>1927</v>
      </c>
      <c r="G282" s="275" t="s">
        <v>1926</v>
      </c>
      <c r="H282" s="269">
        <v>8642.6933333333345</v>
      </c>
      <c r="I282" s="268" t="s">
        <v>26</v>
      </c>
      <c r="J282" s="333">
        <v>3</v>
      </c>
      <c r="K282" s="253">
        <f t="shared" si="6"/>
        <v>25928.080000000002</v>
      </c>
      <c r="L282" s="267" t="s">
        <v>49</v>
      </c>
      <c r="M282" s="266" t="s">
        <v>50</v>
      </c>
      <c r="N282" s="266" t="s">
        <v>27</v>
      </c>
      <c r="O282" s="265" t="s">
        <v>51</v>
      </c>
      <c r="P282" s="55" t="s">
        <v>52</v>
      </c>
      <c r="Q282" s="56" t="s">
        <v>53</v>
      </c>
    </row>
    <row r="283" spans="1:17" s="250" customFormat="1" ht="51" x14ac:dyDescent="0.25">
      <c r="A283" s="324" t="s">
        <v>967</v>
      </c>
      <c r="B283" s="262">
        <v>268</v>
      </c>
      <c r="C283" s="264" t="s">
        <v>784</v>
      </c>
      <c r="D283" s="263" t="s">
        <v>1864</v>
      </c>
      <c r="E283" s="276" t="s">
        <v>1925</v>
      </c>
      <c r="F283" s="271" t="s">
        <v>1924</v>
      </c>
      <c r="G283" s="275" t="s">
        <v>1921</v>
      </c>
      <c r="H283" s="269">
        <v>6727.4966666666669</v>
      </c>
      <c r="I283" s="268" t="s">
        <v>26</v>
      </c>
      <c r="J283" s="333">
        <v>3</v>
      </c>
      <c r="K283" s="253">
        <f t="shared" si="6"/>
        <v>20182.490000000002</v>
      </c>
      <c r="L283" s="267" t="s">
        <v>49</v>
      </c>
      <c r="M283" s="266" t="s">
        <v>50</v>
      </c>
      <c r="N283" s="266" t="s">
        <v>27</v>
      </c>
      <c r="O283" s="265" t="s">
        <v>51</v>
      </c>
      <c r="P283" s="55" t="s">
        <v>52</v>
      </c>
      <c r="Q283" s="56" t="s">
        <v>53</v>
      </c>
    </row>
    <row r="284" spans="1:17" s="250" customFormat="1" ht="51" x14ac:dyDescent="0.25">
      <c r="A284" s="324" t="s">
        <v>967</v>
      </c>
      <c r="B284" s="262">
        <v>269</v>
      </c>
      <c r="C284" s="264" t="s">
        <v>784</v>
      </c>
      <c r="D284" s="263" t="s">
        <v>1864</v>
      </c>
      <c r="E284" s="276" t="s">
        <v>1923</v>
      </c>
      <c r="F284" s="271" t="s">
        <v>1922</v>
      </c>
      <c r="G284" s="275" t="s">
        <v>1921</v>
      </c>
      <c r="H284" s="269">
        <v>4175.086666666667</v>
      </c>
      <c r="I284" s="268" t="s">
        <v>26</v>
      </c>
      <c r="J284" s="333">
        <v>3</v>
      </c>
      <c r="K284" s="253">
        <f t="shared" si="6"/>
        <v>12525.260000000002</v>
      </c>
      <c r="L284" s="267" t="s">
        <v>49</v>
      </c>
      <c r="M284" s="266" t="s">
        <v>50</v>
      </c>
      <c r="N284" s="266" t="s">
        <v>27</v>
      </c>
      <c r="O284" s="265" t="s">
        <v>51</v>
      </c>
      <c r="P284" s="55" t="s">
        <v>52</v>
      </c>
      <c r="Q284" s="56" t="s">
        <v>53</v>
      </c>
    </row>
    <row r="285" spans="1:17" s="250" customFormat="1" ht="51" x14ac:dyDescent="0.25">
      <c r="A285" s="324" t="s">
        <v>967</v>
      </c>
      <c r="B285" s="262">
        <v>270</v>
      </c>
      <c r="C285" s="264" t="s">
        <v>784</v>
      </c>
      <c r="D285" s="263" t="s">
        <v>1864</v>
      </c>
      <c r="E285" s="274" t="s">
        <v>1920</v>
      </c>
      <c r="F285" s="271" t="s">
        <v>1919</v>
      </c>
      <c r="G285" s="275" t="s">
        <v>1036</v>
      </c>
      <c r="H285" s="269">
        <v>0.94499999999999995</v>
      </c>
      <c r="I285" s="277" t="s">
        <v>26</v>
      </c>
      <c r="J285" s="333">
        <v>2</v>
      </c>
      <c r="K285" s="253">
        <f t="shared" si="6"/>
        <v>1.89</v>
      </c>
      <c r="L285" s="267" t="s">
        <v>49</v>
      </c>
      <c r="M285" s="266" t="s">
        <v>50</v>
      </c>
      <c r="N285" s="266" t="s">
        <v>27</v>
      </c>
      <c r="O285" s="265" t="s">
        <v>51</v>
      </c>
      <c r="P285" s="55" t="s">
        <v>52</v>
      </c>
      <c r="Q285" s="56" t="s">
        <v>53</v>
      </c>
    </row>
    <row r="286" spans="1:17" s="250" customFormat="1" ht="51" x14ac:dyDescent="0.25">
      <c r="A286" s="324" t="s">
        <v>967</v>
      </c>
      <c r="B286" s="262">
        <v>271</v>
      </c>
      <c r="C286" s="264" t="s">
        <v>80</v>
      </c>
      <c r="D286" s="263" t="s">
        <v>735</v>
      </c>
      <c r="E286" s="274" t="s">
        <v>1918</v>
      </c>
      <c r="F286" s="271" t="s">
        <v>1917</v>
      </c>
      <c r="G286" s="275" t="s">
        <v>1036</v>
      </c>
      <c r="H286" s="269">
        <v>535.49</v>
      </c>
      <c r="I286" s="277" t="s">
        <v>26</v>
      </c>
      <c r="J286" s="333">
        <v>1</v>
      </c>
      <c r="K286" s="253">
        <f t="shared" si="6"/>
        <v>535.49</v>
      </c>
      <c r="L286" s="267" t="s">
        <v>49</v>
      </c>
      <c r="M286" s="266" t="s">
        <v>50</v>
      </c>
      <c r="N286" s="266" t="s">
        <v>27</v>
      </c>
      <c r="O286" s="265" t="s">
        <v>51</v>
      </c>
      <c r="P286" s="55" t="s">
        <v>52</v>
      </c>
      <c r="Q286" s="56" t="s">
        <v>53</v>
      </c>
    </row>
    <row r="287" spans="1:17" s="250" customFormat="1" ht="51" x14ac:dyDescent="0.25">
      <c r="A287" s="324" t="s">
        <v>967</v>
      </c>
      <c r="B287" s="262">
        <v>272</v>
      </c>
      <c r="C287" s="264" t="s">
        <v>728</v>
      </c>
      <c r="D287" s="263" t="s">
        <v>727</v>
      </c>
      <c r="E287" s="276" t="s">
        <v>1916</v>
      </c>
      <c r="F287" s="271" t="s">
        <v>1915</v>
      </c>
      <c r="G287" s="275">
        <v>43160</v>
      </c>
      <c r="H287" s="269">
        <v>3037.64</v>
      </c>
      <c r="I287" s="268" t="s">
        <v>26</v>
      </c>
      <c r="J287" s="333">
        <v>1</v>
      </c>
      <c r="K287" s="253">
        <f t="shared" si="6"/>
        <v>3037.64</v>
      </c>
      <c r="L287" s="267" t="s">
        <v>49</v>
      </c>
      <c r="M287" s="266" t="s">
        <v>50</v>
      </c>
      <c r="N287" s="266" t="s">
        <v>27</v>
      </c>
      <c r="O287" s="265" t="s">
        <v>51</v>
      </c>
      <c r="P287" s="55" t="s">
        <v>52</v>
      </c>
      <c r="Q287" s="56" t="s">
        <v>53</v>
      </c>
    </row>
    <row r="288" spans="1:17" s="250" customFormat="1" ht="51" x14ac:dyDescent="0.25">
      <c r="A288" s="324" t="s">
        <v>967</v>
      </c>
      <c r="B288" s="262">
        <v>273</v>
      </c>
      <c r="C288" s="264" t="s">
        <v>784</v>
      </c>
      <c r="D288" s="263" t="s">
        <v>1864</v>
      </c>
      <c r="E288" s="276" t="s">
        <v>1914</v>
      </c>
      <c r="F288" s="271" t="s">
        <v>1913</v>
      </c>
      <c r="G288" s="275" t="s">
        <v>1912</v>
      </c>
      <c r="H288" s="269">
        <v>710.06</v>
      </c>
      <c r="I288" s="268" t="s">
        <v>26</v>
      </c>
      <c r="J288" s="333">
        <v>1</v>
      </c>
      <c r="K288" s="253">
        <f t="shared" si="6"/>
        <v>710.06</v>
      </c>
      <c r="L288" s="267" t="s">
        <v>129</v>
      </c>
      <c r="M288" s="266" t="s">
        <v>62</v>
      </c>
      <c r="N288" s="266" t="s">
        <v>27</v>
      </c>
      <c r="O288" s="265" t="s">
        <v>51</v>
      </c>
      <c r="P288" s="55" t="s">
        <v>52</v>
      </c>
      <c r="Q288" s="56" t="s">
        <v>53</v>
      </c>
    </row>
    <row r="289" spans="1:17" s="250" customFormat="1" ht="51" x14ac:dyDescent="0.25">
      <c r="A289" s="324" t="s">
        <v>967</v>
      </c>
      <c r="B289" s="262">
        <v>274</v>
      </c>
      <c r="C289" s="264" t="s">
        <v>784</v>
      </c>
      <c r="D289" s="263" t="s">
        <v>1864</v>
      </c>
      <c r="E289" s="276" t="s">
        <v>1911</v>
      </c>
      <c r="F289" s="271" t="s">
        <v>1910</v>
      </c>
      <c r="G289" s="275" t="s">
        <v>1036</v>
      </c>
      <c r="H289" s="269">
        <v>269.39</v>
      </c>
      <c r="I289" s="268" t="s">
        <v>26</v>
      </c>
      <c r="J289" s="333">
        <v>1</v>
      </c>
      <c r="K289" s="253">
        <f t="shared" si="6"/>
        <v>269.39</v>
      </c>
      <c r="L289" s="267" t="s">
        <v>49</v>
      </c>
      <c r="M289" s="266" t="s">
        <v>50</v>
      </c>
      <c r="N289" s="266" t="s">
        <v>27</v>
      </c>
      <c r="O289" s="265" t="s">
        <v>51</v>
      </c>
      <c r="P289" s="55" t="s">
        <v>52</v>
      </c>
      <c r="Q289" s="56" t="s">
        <v>53</v>
      </c>
    </row>
    <row r="290" spans="1:17" s="250" customFormat="1" ht="51" x14ac:dyDescent="0.25">
      <c r="A290" s="324" t="s">
        <v>967</v>
      </c>
      <c r="B290" s="262">
        <v>275</v>
      </c>
      <c r="C290" s="264" t="s">
        <v>784</v>
      </c>
      <c r="D290" s="263" t="s">
        <v>1864</v>
      </c>
      <c r="E290" s="276" t="s">
        <v>1909</v>
      </c>
      <c r="F290" s="271" t="s">
        <v>1908</v>
      </c>
      <c r="G290" s="275" t="s">
        <v>1907</v>
      </c>
      <c r="H290" s="269">
        <v>6.5190000000000001</v>
      </c>
      <c r="I290" s="268" t="s">
        <v>26</v>
      </c>
      <c r="J290" s="333">
        <v>10</v>
      </c>
      <c r="K290" s="253">
        <f t="shared" si="6"/>
        <v>65.19</v>
      </c>
      <c r="L290" s="267" t="s">
        <v>129</v>
      </c>
      <c r="M290" s="266" t="s">
        <v>62</v>
      </c>
      <c r="N290" s="266" t="s">
        <v>27</v>
      </c>
      <c r="O290" s="265" t="s">
        <v>51</v>
      </c>
      <c r="P290" s="55" t="s">
        <v>52</v>
      </c>
      <c r="Q290" s="56" t="s">
        <v>53</v>
      </c>
    </row>
    <row r="291" spans="1:17" s="250" customFormat="1" ht="51" x14ac:dyDescent="0.25">
      <c r="A291" s="324" t="s">
        <v>967</v>
      </c>
      <c r="B291" s="262">
        <v>276</v>
      </c>
      <c r="C291" s="264" t="s">
        <v>784</v>
      </c>
      <c r="D291" s="263" t="s">
        <v>1864</v>
      </c>
      <c r="E291" s="276" t="s">
        <v>1906</v>
      </c>
      <c r="F291" s="271" t="s">
        <v>1905</v>
      </c>
      <c r="G291" s="275" t="s">
        <v>1036</v>
      </c>
      <c r="H291" s="269">
        <v>656.99249999999995</v>
      </c>
      <c r="I291" s="277" t="s">
        <v>26</v>
      </c>
      <c r="J291" s="333">
        <v>4</v>
      </c>
      <c r="K291" s="253">
        <f t="shared" ref="K291:K354" si="7">J291*H291</f>
        <v>2627.97</v>
      </c>
      <c r="L291" s="267" t="s">
        <v>49</v>
      </c>
      <c r="M291" s="266" t="s">
        <v>50</v>
      </c>
      <c r="N291" s="266" t="s">
        <v>27</v>
      </c>
      <c r="O291" s="265" t="s">
        <v>51</v>
      </c>
      <c r="P291" s="55" t="s">
        <v>52</v>
      </c>
      <c r="Q291" s="56" t="s">
        <v>53</v>
      </c>
    </row>
    <row r="292" spans="1:17" s="250" customFormat="1" ht="51" x14ac:dyDescent="0.25">
      <c r="A292" s="324" t="s">
        <v>967</v>
      </c>
      <c r="B292" s="262">
        <v>277</v>
      </c>
      <c r="C292" s="264" t="s">
        <v>784</v>
      </c>
      <c r="D292" s="263" t="s">
        <v>1864</v>
      </c>
      <c r="E292" s="276" t="s">
        <v>1904</v>
      </c>
      <c r="F292" s="271" t="s">
        <v>1903</v>
      </c>
      <c r="G292" s="275" t="s">
        <v>1036</v>
      </c>
      <c r="H292" s="269">
        <v>48.262</v>
      </c>
      <c r="I292" s="277" t="s">
        <v>26</v>
      </c>
      <c r="J292" s="333">
        <v>5</v>
      </c>
      <c r="K292" s="253">
        <f t="shared" si="7"/>
        <v>241.31</v>
      </c>
      <c r="L292" s="267" t="s">
        <v>49</v>
      </c>
      <c r="M292" s="266" t="s">
        <v>50</v>
      </c>
      <c r="N292" s="266" t="s">
        <v>27</v>
      </c>
      <c r="O292" s="265" t="s">
        <v>51</v>
      </c>
      <c r="P292" s="55" t="s">
        <v>52</v>
      </c>
      <c r="Q292" s="56" t="s">
        <v>53</v>
      </c>
    </row>
    <row r="293" spans="1:17" s="250" customFormat="1" ht="51" x14ac:dyDescent="0.25">
      <c r="A293" s="324" t="s">
        <v>967</v>
      </c>
      <c r="B293" s="262">
        <v>278</v>
      </c>
      <c r="C293" s="264" t="s">
        <v>784</v>
      </c>
      <c r="D293" s="263" t="s">
        <v>1864</v>
      </c>
      <c r="E293" s="276">
        <v>98000246</v>
      </c>
      <c r="F293" s="271" t="s">
        <v>1902</v>
      </c>
      <c r="G293" s="275" t="s">
        <v>1036</v>
      </c>
      <c r="H293" s="269">
        <v>148.21</v>
      </c>
      <c r="I293" s="277" t="s">
        <v>26</v>
      </c>
      <c r="J293" s="333">
        <v>1</v>
      </c>
      <c r="K293" s="253">
        <f t="shared" si="7"/>
        <v>148.21</v>
      </c>
      <c r="L293" s="267" t="s">
        <v>129</v>
      </c>
      <c r="M293" s="266" t="s">
        <v>62</v>
      </c>
      <c r="N293" s="266" t="s">
        <v>27</v>
      </c>
      <c r="O293" s="265" t="s">
        <v>51</v>
      </c>
      <c r="P293" s="55" t="s">
        <v>52</v>
      </c>
      <c r="Q293" s="56" t="s">
        <v>53</v>
      </c>
    </row>
    <row r="294" spans="1:17" s="250" customFormat="1" ht="51" x14ac:dyDescent="0.25">
      <c r="A294" s="324" t="s">
        <v>967</v>
      </c>
      <c r="B294" s="262">
        <v>279</v>
      </c>
      <c r="C294" s="264" t="s">
        <v>784</v>
      </c>
      <c r="D294" s="263" t="s">
        <v>1864</v>
      </c>
      <c r="E294" s="276" t="s">
        <v>1901</v>
      </c>
      <c r="F294" s="271" t="s">
        <v>1900</v>
      </c>
      <c r="G294" s="275" t="s">
        <v>1036</v>
      </c>
      <c r="H294" s="269">
        <v>24</v>
      </c>
      <c r="I294" s="268" t="s">
        <v>26</v>
      </c>
      <c r="J294" s="333">
        <v>33</v>
      </c>
      <c r="K294" s="253">
        <f t="shared" si="7"/>
        <v>792</v>
      </c>
      <c r="L294" s="267" t="s">
        <v>49</v>
      </c>
      <c r="M294" s="266" t="s">
        <v>50</v>
      </c>
      <c r="N294" s="266" t="s">
        <v>27</v>
      </c>
      <c r="O294" s="265" t="s">
        <v>51</v>
      </c>
      <c r="P294" s="55" t="s">
        <v>52</v>
      </c>
      <c r="Q294" s="56" t="s">
        <v>53</v>
      </c>
    </row>
    <row r="295" spans="1:17" s="250" customFormat="1" ht="51" x14ac:dyDescent="0.25">
      <c r="A295" s="324" t="s">
        <v>967</v>
      </c>
      <c r="B295" s="262">
        <v>280</v>
      </c>
      <c r="C295" s="264" t="s">
        <v>784</v>
      </c>
      <c r="D295" s="263" t="s">
        <v>1864</v>
      </c>
      <c r="E295" s="276" t="s">
        <v>1901</v>
      </c>
      <c r="F295" s="271" t="s">
        <v>1900</v>
      </c>
      <c r="G295" s="275" t="s">
        <v>1036</v>
      </c>
      <c r="H295" s="269">
        <v>24.497499999999999</v>
      </c>
      <c r="I295" s="268" t="s">
        <v>26</v>
      </c>
      <c r="J295" s="333">
        <v>8</v>
      </c>
      <c r="K295" s="253">
        <f t="shared" si="7"/>
        <v>195.98</v>
      </c>
      <c r="L295" s="267" t="s">
        <v>1372</v>
      </c>
      <c r="M295" s="266" t="s">
        <v>1331</v>
      </c>
      <c r="N295" s="266" t="s">
        <v>27</v>
      </c>
      <c r="O295" s="265" t="s">
        <v>51</v>
      </c>
      <c r="P295" s="55" t="s">
        <v>52</v>
      </c>
      <c r="Q295" s="56" t="s">
        <v>53</v>
      </c>
    </row>
    <row r="296" spans="1:17" s="250" customFormat="1" ht="51" x14ac:dyDescent="0.25">
      <c r="A296" s="324" t="s">
        <v>967</v>
      </c>
      <c r="B296" s="262">
        <v>281</v>
      </c>
      <c r="C296" s="264" t="s">
        <v>784</v>
      </c>
      <c r="D296" s="263" t="s">
        <v>1864</v>
      </c>
      <c r="E296" s="276" t="s">
        <v>1899</v>
      </c>
      <c r="F296" s="271" t="s">
        <v>1898</v>
      </c>
      <c r="G296" s="275" t="s">
        <v>1036</v>
      </c>
      <c r="H296" s="269">
        <v>8.0118181818181817</v>
      </c>
      <c r="I296" s="268" t="s">
        <v>26</v>
      </c>
      <c r="J296" s="333">
        <v>11</v>
      </c>
      <c r="K296" s="253">
        <f t="shared" si="7"/>
        <v>88.13</v>
      </c>
      <c r="L296" s="267" t="s">
        <v>49</v>
      </c>
      <c r="M296" s="266" t="s">
        <v>50</v>
      </c>
      <c r="N296" s="266" t="s">
        <v>27</v>
      </c>
      <c r="O296" s="265" t="s">
        <v>51</v>
      </c>
      <c r="P296" s="55" t="s">
        <v>52</v>
      </c>
      <c r="Q296" s="56" t="s">
        <v>53</v>
      </c>
    </row>
    <row r="297" spans="1:17" s="250" customFormat="1" ht="51" x14ac:dyDescent="0.25">
      <c r="A297" s="324" t="s">
        <v>967</v>
      </c>
      <c r="B297" s="262">
        <v>282</v>
      </c>
      <c r="C297" s="264" t="s">
        <v>784</v>
      </c>
      <c r="D297" s="263" t="s">
        <v>1864</v>
      </c>
      <c r="E297" s="276" t="s">
        <v>1897</v>
      </c>
      <c r="F297" s="271" t="s">
        <v>1896</v>
      </c>
      <c r="G297" s="275" t="s">
        <v>1036</v>
      </c>
      <c r="H297" s="269">
        <v>2.9079310344827585</v>
      </c>
      <c r="I297" s="277" t="s">
        <v>26</v>
      </c>
      <c r="J297" s="333">
        <v>29</v>
      </c>
      <c r="K297" s="253">
        <f t="shared" si="7"/>
        <v>84.33</v>
      </c>
      <c r="L297" s="267" t="s">
        <v>49</v>
      </c>
      <c r="M297" s="266" t="s">
        <v>50</v>
      </c>
      <c r="N297" s="266" t="s">
        <v>27</v>
      </c>
      <c r="O297" s="265" t="s">
        <v>51</v>
      </c>
      <c r="P297" s="55" t="s">
        <v>52</v>
      </c>
      <c r="Q297" s="56" t="s">
        <v>53</v>
      </c>
    </row>
    <row r="298" spans="1:17" s="250" customFormat="1" ht="51" x14ac:dyDescent="0.25">
      <c r="A298" s="324" t="s">
        <v>967</v>
      </c>
      <c r="B298" s="262">
        <v>283</v>
      </c>
      <c r="C298" s="264" t="s">
        <v>784</v>
      </c>
      <c r="D298" s="263" t="s">
        <v>1864</v>
      </c>
      <c r="E298" s="276" t="s">
        <v>1895</v>
      </c>
      <c r="F298" s="271" t="s">
        <v>1894</v>
      </c>
      <c r="G298" s="275" t="s">
        <v>1885</v>
      </c>
      <c r="H298" s="269">
        <v>11.513333333333334</v>
      </c>
      <c r="I298" s="268" t="s">
        <v>26</v>
      </c>
      <c r="J298" s="333">
        <v>3</v>
      </c>
      <c r="K298" s="253">
        <f t="shared" si="7"/>
        <v>34.54</v>
      </c>
      <c r="L298" s="267" t="s">
        <v>49</v>
      </c>
      <c r="M298" s="266" t="s">
        <v>50</v>
      </c>
      <c r="N298" s="266" t="s">
        <v>27</v>
      </c>
      <c r="O298" s="265" t="s">
        <v>51</v>
      </c>
      <c r="P298" s="55" t="s">
        <v>52</v>
      </c>
      <c r="Q298" s="56" t="s">
        <v>53</v>
      </c>
    </row>
    <row r="299" spans="1:17" s="250" customFormat="1" ht="51" x14ac:dyDescent="0.25">
      <c r="A299" s="324" t="s">
        <v>967</v>
      </c>
      <c r="B299" s="262">
        <v>284</v>
      </c>
      <c r="C299" s="264" t="s">
        <v>784</v>
      </c>
      <c r="D299" s="263" t="s">
        <v>1864</v>
      </c>
      <c r="E299" s="276" t="s">
        <v>1895</v>
      </c>
      <c r="F299" s="271" t="s">
        <v>1894</v>
      </c>
      <c r="G299" s="275" t="s">
        <v>1874</v>
      </c>
      <c r="H299" s="269">
        <v>19.029166666666665</v>
      </c>
      <c r="I299" s="268" t="s">
        <v>26</v>
      </c>
      <c r="J299" s="333">
        <v>12</v>
      </c>
      <c r="K299" s="253">
        <f t="shared" si="7"/>
        <v>228.34999999999997</v>
      </c>
      <c r="L299" s="267" t="s">
        <v>129</v>
      </c>
      <c r="M299" s="266" t="s">
        <v>62</v>
      </c>
      <c r="N299" s="266" t="s">
        <v>27</v>
      </c>
      <c r="O299" s="265" t="s">
        <v>51</v>
      </c>
      <c r="P299" s="55" t="s">
        <v>52</v>
      </c>
      <c r="Q299" s="56" t="s">
        <v>53</v>
      </c>
    </row>
    <row r="300" spans="1:17" s="250" customFormat="1" ht="51" x14ac:dyDescent="0.25">
      <c r="A300" s="324" t="s">
        <v>967</v>
      </c>
      <c r="B300" s="262">
        <v>285</v>
      </c>
      <c r="C300" s="264" t="s">
        <v>784</v>
      </c>
      <c r="D300" s="263" t="s">
        <v>1864</v>
      </c>
      <c r="E300" s="274" t="s">
        <v>1893</v>
      </c>
      <c r="F300" s="271" t="s">
        <v>1892</v>
      </c>
      <c r="G300" s="275" t="s">
        <v>1036</v>
      </c>
      <c r="H300" s="269">
        <v>0.60916666666666663</v>
      </c>
      <c r="I300" s="277" t="s">
        <v>26</v>
      </c>
      <c r="J300" s="333">
        <v>12</v>
      </c>
      <c r="K300" s="253">
        <f t="shared" si="7"/>
        <v>7.31</v>
      </c>
      <c r="L300" s="267" t="s">
        <v>49</v>
      </c>
      <c r="M300" s="266" t="s">
        <v>50</v>
      </c>
      <c r="N300" s="266" t="s">
        <v>27</v>
      </c>
      <c r="O300" s="265" t="s">
        <v>51</v>
      </c>
      <c r="P300" s="55" t="s">
        <v>52</v>
      </c>
      <c r="Q300" s="56" t="s">
        <v>53</v>
      </c>
    </row>
    <row r="301" spans="1:17" s="250" customFormat="1" ht="51" x14ac:dyDescent="0.25">
      <c r="A301" s="324" t="s">
        <v>967</v>
      </c>
      <c r="B301" s="262">
        <v>286</v>
      </c>
      <c r="C301" s="264" t="s">
        <v>784</v>
      </c>
      <c r="D301" s="263" t="s">
        <v>1864</v>
      </c>
      <c r="E301" s="274" t="s">
        <v>1891</v>
      </c>
      <c r="F301" s="271" t="s">
        <v>1890</v>
      </c>
      <c r="G301" s="275" t="s">
        <v>1036</v>
      </c>
      <c r="H301" s="269">
        <v>2165.23</v>
      </c>
      <c r="I301" s="277" t="s">
        <v>26</v>
      </c>
      <c r="J301" s="333">
        <v>1</v>
      </c>
      <c r="K301" s="253">
        <f t="shared" si="7"/>
        <v>2165.23</v>
      </c>
      <c r="L301" s="267" t="s">
        <v>49</v>
      </c>
      <c r="M301" s="266" t="s">
        <v>50</v>
      </c>
      <c r="N301" s="266" t="s">
        <v>27</v>
      </c>
      <c r="O301" s="265" t="s">
        <v>51</v>
      </c>
      <c r="P301" s="55" t="s">
        <v>52</v>
      </c>
      <c r="Q301" s="56" t="s">
        <v>53</v>
      </c>
    </row>
    <row r="302" spans="1:17" s="250" customFormat="1" ht="51" x14ac:dyDescent="0.25">
      <c r="A302" s="324" t="s">
        <v>967</v>
      </c>
      <c r="B302" s="262">
        <v>287</v>
      </c>
      <c r="C302" s="264" t="s">
        <v>784</v>
      </c>
      <c r="D302" s="263" t="s">
        <v>1864</v>
      </c>
      <c r="E302" s="274" t="s">
        <v>1889</v>
      </c>
      <c r="F302" s="271" t="s">
        <v>1888</v>
      </c>
      <c r="G302" s="275" t="s">
        <v>1036</v>
      </c>
      <c r="H302" s="269">
        <v>28.580833333333334</v>
      </c>
      <c r="I302" s="277" t="s">
        <v>26</v>
      </c>
      <c r="J302" s="333">
        <v>12</v>
      </c>
      <c r="K302" s="253">
        <f t="shared" si="7"/>
        <v>342.97</v>
      </c>
      <c r="L302" s="267" t="s">
        <v>49</v>
      </c>
      <c r="M302" s="266" t="s">
        <v>50</v>
      </c>
      <c r="N302" s="266" t="s">
        <v>27</v>
      </c>
      <c r="O302" s="265" t="s">
        <v>51</v>
      </c>
      <c r="P302" s="55" t="s">
        <v>52</v>
      </c>
      <c r="Q302" s="56" t="s">
        <v>53</v>
      </c>
    </row>
    <row r="303" spans="1:17" s="250" customFormat="1" ht="51" x14ac:dyDescent="0.25">
      <c r="A303" s="324" t="s">
        <v>967</v>
      </c>
      <c r="B303" s="262">
        <v>288</v>
      </c>
      <c r="C303" s="264" t="s">
        <v>784</v>
      </c>
      <c r="D303" s="263" t="s">
        <v>1864</v>
      </c>
      <c r="E303" s="274" t="s">
        <v>1887</v>
      </c>
      <c r="F303" s="271" t="s">
        <v>1886</v>
      </c>
      <c r="G303" s="275" t="s">
        <v>1885</v>
      </c>
      <c r="H303" s="269">
        <v>25.965</v>
      </c>
      <c r="I303" s="281" t="s">
        <v>26</v>
      </c>
      <c r="J303" s="333">
        <v>2</v>
      </c>
      <c r="K303" s="253">
        <f t="shared" si="7"/>
        <v>51.93</v>
      </c>
      <c r="L303" s="267" t="s">
        <v>49</v>
      </c>
      <c r="M303" s="266" t="s">
        <v>50</v>
      </c>
      <c r="N303" s="266" t="s">
        <v>27</v>
      </c>
      <c r="O303" s="265" t="s">
        <v>51</v>
      </c>
      <c r="P303" s="55" t="s">
        <v>52</v>
      </c>
      <c r="Q303" s="56" t="s">
        <v>53</v>
      </c>
    </row>
    <row r="304" spans="1:17" s="250" customFormat="1" ht="51" x14ac:dyDescent="0.25">
      <c r="A304" s="324" t="s">
        <v>967</v>
      </c>
      <c r="B304" s="262">
        <v>289</v>
      </c>
      <c r="C304" s="264" t="s">
        <v>784</v>
      </c>
      <c r="D304" s="263" t="s">
        <v>1864</v>
      </c>
      <c r="E304" s="274" t="s">
        <v>1884</v>
      </c>
      <c r="F304" s="271" t="s">
        <v>1883</v>
      </c>
      <c r="G304" s="275" t="s">
        <v>1036</v>
      </c>
      <c r="H304" s="269">
        <v>24.54</v>
      </c>
      <c r="I304" s="277" t="s">
        <v>26</v>
      </c>
      <c r="J304" s="333">
        <v>1</v>
      </c>
      <c r="K304" s="253">
        <f t="shared" si="7"/>
        <v>24.54</v>
      </c>
      <c r="L304" s="267" t="s">
        <v>49</v>
      </c>
      <c r="M304" s="266" t="s">
        <v>50</v>
      </c>
      <c r="N304" s="266" t="s">
        <v>27</v>
      </c>
      <c r="O304" s="265" t="s">
        <v>51</v>
      </c>
      <c r="P304" s="55" t="s">
        <v>52</v>
      </c>
      <c r="Q304" s="56" t="s">
        <v>53</v>
      </c>
    </row>
    <row r="305" spans="1:17" s="250" customFormat="1" ht="51" x14ac:dyDescent="0.25">
      <c r="A305" s="324" t="s">
        <v>967</v>
      </c>
      <c r="B305" s="262">
        <v>290</v>
      </c>
      <c r="C305" s="264" t="s">
        <v>784</v>
      </c>
      <c r="D305" s="263" t="s">
        <v>1864</v>
      </c>
      <c r="E305" s="276" t="s">
        <v>1882</v>
      </c>
      <c r="F305" s="271" t="s">
        <v>1881</v>
      </c>
      <c r="G305" s="275" t="s">
        <v>1880</v>
      </c>
      <c r="H305" s="269">
        <v>9.7156666666666673</v>
      </c>
      <c r="I305" s="277" t="s">
        <v>26</v>
      </c>
      <c r="J305" s="333">
        <v>30</v>
      </c>
      <c r="K305" s="253">
        <f t="shared" si="7"/>
        <v>291.47000000000003</v>
      </c>
      <c r="L305" s="267" t="s">
        <v>49</v>
      </c>
      <c r="M305" s="266" t="s">
        <v>50</v>
      </c>
      <c r="N305" s="266" t="s">
        <v>27</v>
      </c>
      <c r="O305" s="265" t="s">
        <v>51</v>
      </c>
      <c r="P305" s="55" t="s">
        <v>52</v>
      </c>
      <c r="Q305" s="56" t="s">
        <v>53</v>
      </c>
    </row>
    <row r="306" spans="1:17" s="250" customFormat="1" ht="51" x14ac:dyDescent="0.25">
      <c r="A306" s="324" t="s">
        <v>967</v>
      </c>
      <c r="B306" s="262">
        <v>291</v>
      </c>
      <c r="C306" s="264" t="s">
        <v>784</v>
      </c>
      <c r="D306" s="263" t="s">
        <v>1864</v>
      </c>
      <c r="E306" s="276" t="s">
        <v>1879</v>
      </c>
      <c r="F306" s="271" t="s">
        <v>1878</v>
      </c>
      <c r="G306" s="275" t="s">
        <v>1877</v>
      </c>
      <c r="H306" s="269">
        <v>1063.1933333333334</v>
      </c>
      <c r="I306" s="268" t="s">
        <v>26</v>
      </c>
      <c r="J306" s="333">
        <v>6</v>
      </c>
      <c r="K306" s="253">
        <f t="shared" si="7"/>
        <v>6379.16</v>
      </c>
      <c r="L306" s="267" t="s">
        <v>129</v>
      </c>
      <c r="M306" s="266" t="s">
        <v>62</v>
      </c>
      <c r="N306" s="266" t="s">
        <v>27</v>
      </c>
      <c r="O306" s="265" t="s">
        <v>51</v>
      </c>
      <c r="P306" s="55" t="s">
        <v>52</v>
      </c>
      <c r="Q306" s="56" t="s">
        <v>53</v>
      </c>
    </row>
    <row r="307" spans="1:17" s="250" customFormat="1" ht="51" x14ac:dyDescent="0.25">
      <c r="A307" s="324" t="s">
        <v>967</v>
      </c>
      <c r="B307" s="262">
        <v>292</v>
      </c>
      <c r="C307" s="264" t="s">
        <v>784</v>
      </c>
      <c r="D307" s="263" t="s">
        <v>1864</v>
      </c>
      <c r="E307" s="276" t="s">
        <v>1876</v>
      </c>
      <c r="F307" s="271" t="s">
        <v>1875</v>
      </c>
      <c r="G307" s="275" t="s">
        <v>1874</v>
      </c>
      <c r="H307" s="269">
        <v>2152.7600000000002</v>
      </c>
      <c r="I307" s="268" t="s">
        <v>26</v>
      </c>
      <c r="J307" s="333">
        <v>1</v>
      </c>
      <c r="K307" s="253">
        <f t="shared" si="7"/>
        <v>2152.7600000000002</v>
      </c>
      <c r="L307" s="267" t="s">
        <v>129</v>
      </c>
      <c r="M307" s="266" t="s">
        <v>62</v>
      </c>
      <c r="N307" s="266" t="s">
        <v>27</v>
      </c>
      <c r="O307" s="265" t="s">
        <v>51</v>
      </c>
      <c r="P307" s="55" t="s">
        <v>52</v>
      </c>
      <c r="Q307" s="56" t="s">
        <v>53</v>
      </c>
    </row>
    <row r="308" spans="1:17" s="250" customFormat="1" ht="51" x14ac:dyDescent="0.25">
      <c r="A308" s="324" t="s">
        <v>967</v>
      </c>
      <c r="B308" s="262">
        <v>293</v>
      </c>
      <c r="C308" s="264" t="s">
        <v>784</v>
      </c>
      <c r="D308" s="263" t="s">
        <v>1864</v>
      </c>
      <c r="E308" s="276" t="s">
        <v>1873</v>
      </c>
      <c r="F308" s="271" t="s">
        <v>1872</v>
      </c>
      <c r="G308" s="273" t="s">
        <v>1871</v>
      </c>
      <c r="H308" s="282">
        <v>7754.83</v>
      </c>
      <c r="I308" s="268" t="s">
        <v>26</v>
      </c>
      <c r="J308" s="333">
        <v>1</v>
      </c>
      <c r="K308" s="253">
        <f t="shared" si="7"/>
        <v>7754.83</v>
      </c>
      <c r="L308" s="267" t="s">
        <v>49</v>
      </c>
      <c r="M308" s="266" t="s">
        <v>50</v>
      </c>
      <c r="N308" s="266" t="s">
        <v>27</v>
      </c>
      <c r="O308" s="265" t="s">
        <v>51</v>
      </c>
      <c r="P308" s="55" t="s">
        <v>52</v>
      </c>
      <c r="Q308" s="56" t="s">
        <v>53</v>
      </c>
    </row>
    <row r="309" spans="1:17" s="250" customFormat="1" ht="51" x14ac:dyDescent="0.25">
      <c r="A309" s="324" t="s">
        <v>967</v>
      </c>
      <c r="B309" s="262">
        <v>294</v>
      </c>
      <c r="C309" s="264" t="s">
        <v>784</v>
      </c>
      <c r="D309" s="263" t="s">
        <v>1864</v>
      </c>
      <c r="E309" s="276" t="s">
        <v>1870</v>
      </c>
      <c r="F309" s="271" t="s">
        <v>1869</v>
      </c>
      <c r="G309" s="275" t="s">
        <v>1868</v>
      </c>
      <c r="H309" s="269">
        <v>17641.78</v>
      </c>
      <c r="I309" s="268" t="s">
        <v>26</v>
      </c>
      <c r="J309" s="333">
        <v>1</v>
      </c>
      <c r="K309" s="253">
        <f t="shared" si="7"/>
        <v>17641.78</v>
      </c>
      <c r="L309" s="267" t="s">
        <v>129</v>
      </c>
      <c r="M309" s="266" t="s">
        <v>62</v>
      </c>
      <c r="N309" s="266" t="s">
        <v>27</v>
      </c>
      <c r="O309" s="265" t="s">
        <v>51</v>
      </c>
      <c r="P309" s="55" t="s">
        <v>52</v>
      </c>
      <c r="Q309" s="56" t="s">
        <v>53</v>
      </c>
    </row>
    <row r="310" spans="1:17" s="250" customFormat="1" ht="51" x14ac:dyDescent="0.25">
      <c r="A310" s="324" t="s">
        <v>967</v>
      </c>
      <c r="B310" s="262">
        <v>295</v>
      </c>
      <c r="C310" s="264" t="s">
        <v>784</v>
      </c>
      <c r="D310" s="263" t="s">
        <v>1864</v>
      </c>
      <c r="E310" s="276" t="s">
        <v>1867</v>
      </c>
      <c r="F310" s="271" t="s">
        <v>1866</v>
      </c>
      <c r="G310" s="275" t="s">
        <v>1865</v>
      </c>
      <c r="H310" s="269">
        <v>16905</v>
      </c>
      <c r="I310" s="268" t="s">
        <v>26</v>
      </c>
      <c r="J310" s="333">
        <v>1</v>
      </c>
      <c r="K310" s="253">
        <f t="shared" si="7"/>
        <v>16905</v>
      </c>
      <c r="L310" s="267" t="s">
        <v>129</v>
      </c>
      <c r="M310" s="266" t="s">
        <v>62</v>
      </c>
      <c r="N310" s="266" t="s">
        <v>27</v>
      </c>
      <c r="O310" s="265" t="s">
        <v>51</v>
      </c>
      <c r="P310" s="55" t="s">
        <v>52</v>
      </c>
      <c r="Q310" s="56" t="s">
        <v>53</v>
      </c>
    </row>
    <row r="311" spans="1:17" s="250" customFormat="1" ht="51" x14ac:dyDescent="0.25">
      <c r="A311" s="324" t="s">
        <v>967</v>
      </c>
      <c r="B311" s="262">
        <v>296</v>
      </c>
      <c r="C311" s="264" t="s">
        <v>784</v>
      </c>
      <c r="D311" s="263" t="s">
        <v>1864</v>
      </c>
      <c r="E311" s="276" t="s">
        <v>1863</v>
      </c>
      <c r="F311" s="271" t="s">
        <v>1862</v>
      </c>
      <c r="G311" s="275" t="s">
        <v>1036</v>
      </c>
      <c r="H311" s="282">
        <v>26.28</v>
      </c>
      <c r="I311" s="277" t="s">
        <v>26</v>
      </c>
      <c r="J311" s="333">
        <v>1</v>
      </c>
      <c r="K311" s="253">
        <f t="shared" si="7"/>
        <v>26.28</v>
      </c>
      <c r="L311" s="252" t="s">
        <v>485</v>
      </c>
      <c r="M311" s="116">
        <v>2</v>
      </c>
      <c r="N311" s="266" t="s">
        <v>27</v>
      </c>
      <c r="O311" s="265" t="s">
        <v>51</v>
      </c>
      <c r="P311" s="55" t="s">
        <v>52</v>
      </c>
      <c r="Q311" s="56" t="s">
        <v>53</v>
      </c>
    </row>
    <row r="312" spans="1:17" s="250" customFormat="1" ht="51" x14ac:dyDescent="0.25">
      <c r="A312" s="324" t="s">
        <v>967</v>
      </c>
      <c r="B312" s="262">
        <v>297</v>
      </c>
      <c r="C312" s="264" t="s">
        <v>1052</v>
      </c>
      <c r="D312" s="263" t="s">
        <v>1043</v>
      </c>
      <c r="E312" s="276" t="s">
        <v>1861</v>
      </c>
      <c r="F312" s="271" t="s">
        <v>1860</v>
      </c>
      <c r="G312" s="275" t="s">
        <v>1036</v>
      </c>
      <c r="H312" s="269">
        <v>18.55</v>
      </c>
      <c r="I312" s="268" t="s">
        <v>26</v>
      </c>
      <c r="J312" s="333">
        <v>136</v>
      </c>
      <c r="K312" s="253">
        <f t="shared" si="7"/>
        <v>2522.8000000000002</v>
      </c>
      <c r="L312" s="267" t="s">
        <v>49</v>
      </c>
      <c r="M312" s="266" t="s">
        <v>50</v>
      </c>
      <c r="N312" s="266" t="s">
        <v>27</v>
      </c>
      <c r="O312" s="265" t="s">
        <v>51</v>
      </c>
      <c r="P312" s="55" t="s">
        <v>52</v>
      </c>
      <c r="Q312" s="56" t="s">
        <v>53</v>
      </c>
    </row>
    <row r="313" spans="1:17" s="250" customFormat="1" ht="51" x14ac:dyDescent="0.25">
      <c r="A313" s="324" t="s">
        <v>967</v>
      </c>
      <c r="B313" s="262">
        <v>298</v>
      </c>
      <c r="C313" s="264" t="s">
        <v>1052</v>
      </c>
      <c r="D313" s="263" t="s">
        <v>1043</v>
      </c>
      <c r="E313" s="276" t="s">
        <v>1859</v>
      </c>
      <c r="F313" s="271" t="s">
        <v>1858</v>
      </c>
      <c r="G313" s="275" t="s">
        <v>1036</v>
      </c>
      <c r="H313" s="269">
        <v>6.01</v>
      </c>
      <c r="I313" s="268" t="s">
        <v>26</v>
      </c>
      <c r="J313" s="333">
        <v>226</v>
      </c>
      <c r="K313" s="253">
        <f t="shared" si="7"/>
        <v>1358.26</v>
      </c>
      <c r="L313" s="267" t="s">
        <v>49</v>
      </c>
      <c r="M313" s="266" t="s">
        <v>50</v>
      </c>
      <c r="N313" s="266" t="s">
        <v>27</v>
      </c>
      <c r="O313" s="265" t="s">
        <v>51</v>
      </c>
      <c r="P313" s="55" t="s">
        <v>52</v>
      </c>
      <c r="Q313" s="56" t="s">
        <v>53</v>
      </c>
    </row>
    <row r="314" spans="1:17" s="250" customFormat="1" ht="51" x14ac:dyDescent="0.25">
      <c r="A314" s="324" t="s">
        <v>967</v>
      </c>
      <c r="B314" s="262">
        <v>299</v>
      </c>
      <c r="C314" s="264" t="s">
        <v>661</v>
      </c>
      <c r="D314" s="263" t="s">
        <v>731</v>
      </c>
      <c r="E314" s="276" t="s">
        <v>1857</v>
      </c>
      <c r="F314" s="271" t="s">
        <v>1856</v>
      </c>
      <c r="G314" s="273" t="s">
        <v>1855</v>
      </c>
      <c r="H314" s="269">
        <v>97468</v>
      </c>
      <c r="I314" s="268" t="s">
        <v>26</v>
      </c>
      <c r="J314" s="333">
        <v>1</v>
      </c>
      <c r="K314" s="253">
        <f t="shared" si="7"/>
        <v>97468</v>
      </c>
      <c r="L314" s="267" t="s">
        <v>49</v>
      </c>
      <c r="M314" s="266" t="s">
        <v>50</v>
      </c>
      <c r="N314" s="266" t="s">
        <v>27</v>
      </c>
      <c r="O314" s="265" t="s">
        <v>51</v>
      </c>
      <c r="P314" s="55" t="s">
        <v>52</v>
      </c>
      <c r="Q314" s="56" t="s">
        <v>53</v>
      </c>
    </row>
    <row r="315" spans="1:17" s="250" customFormat="1" ht="51" x14ac:dyDescent="0.25">
      <c r="A315" s="324" t="s">
        <v>967</v>
      </c>
      <c r="B315" s="262">
        <v>300</v>
      </c>
      <c r="C315" s="264" t="s">
        <v>1038</v>
      </c>
      <c r="D315" s="263" t="s">
        <v>770</v>
      </c>
      <c r="E315" s="276" t="s">
        <v>1854</v>
      </c>
      <c r="F315" s="271" t="s">
        <v>1853</v>
      </c>
      <c r="G315" s="275" t="s">
        <v>1787</v>
      </c>
      <c r="H315" s="269">
        <v>35.914999999999999</v>
      </c>
      <c r="I315" s="268" t="s">
        <v>26</v>
      </c>
      <c r="J315" s="333">
        <v>2</v>
      </c>
      <c r="K315" s="253">
        <f t="shared" si="7"/>
        <v>71.83</v>
      </c>
      <c r="L315" s="267" t="s">
        <v>49</v>
      </c>
      <c r="M315" s="266" t="s">
        <v>50</v>
      </c>
      <c r="N315" s="266" t="s">
        <v>27</v>
      </c>
      <c r="O315" s="265" t="s">
        <v>51</v>
      </c>
      <c r="P315" s="55" t="s">
        <v>52</v>
      </c>
      <c r="Q315" s="56" t="s">
        <v>53</v>
      </c>
    </row>
    <row r="316" spans="1:17" s="250" customFormat="1" ht="51" x14ac:dyDescent="0.25">
      <c r="A316" s="324" t="s">
        <v>967</v>
      </c>
      <c r="B316" s="262">
        <v>301</v>
      </c>
      <c r="C316" s="264" t="s">
        <v>1038</v>
      </c>
      <c r="D316" s="263" t="s">
        <v>770</v>
      </c>
      <c r="E316" s="276" t="s">
        <v>1852</v>
      </c>
      <c r="F316" s="271" t="s">
        <v>1851</v>
      </c>
      <c r="G316" s="275" t="s">
        <v>1787</v>
      </c>
      <c r="H316" s="269">
        <v>286.52499999999998</v>
      </c>
      <c r="I316" s="268" t="s">
        <v>26</v>
      </c>
      <c r="J316" s="333">
        <v>4</v>
      </c>
      <c r="K316" s="253">
        <f t="shared" si="7"/>
        <v>1146.0999999999999</v>
      </c>
      <c r="L316" s="267" t="s">
        <v>49</v>
      </c>
      <c r="M316" s="266" t="s">
        <v>50</v>
      </c>
      <c r="N316" s="266" t="s">
        <v>27</v>
      </c>
      <c r="O316" s="265" t="s">
        <v>51</v>
      </c>
      <c r="P316" s="55" t="s">
        <v>52</v>
      </c>
      <c r="Q316" s="56" t="s">
        <v>53</v>
      </c>
    </row>
    <row r="317" spans="1:17" s="250" customFormat="1" ht="51" x14ac:dyDescent="0.25">
      <c r="A317" s="324" t="s">
        <v>967</v>
      </c>
      <c r="B317" s="262">
        <v>302</v>
      </c>
      <c r="C317" s="264" t="s">
        <v>1038</v>
      </c>
      <c r="D317" s="263" t="s">
        <v>770</v>
      </c>
      <c r="E317" s="276" t="s">
        <v>1850</v>
      </c>
      <c r="F317" s="271" t="s">
        <v>1849</v>
      </c>
      <c r="G317" s="275">
        <v>40970</v>
      </c>
      <c r="H317" s="269">
        <v>18.364999999999998</v>
      </c>
      <c r="I317" s="268" t="s">
        <v>26</v>
      </c>
      <c r="J317" s="333">
        <v>4</v>
      </c>
      <c r="K317" s="253">
        <f t="shared" si="7"/>
        <v>73.459999999999994</v>
      </c>
      <c r="L317" s="267" t="s">
        <v>49</v>
      </c>
      <c r="M317" s="266" t="s">
        <v>50</v>
      </c>
      <c r="N317" s="266" t="s">
        <v>27</v>
      </c>
      <c r="O317" s="265" t="s">
        <v>51</v>
      </c>
      <c r="P317" s="55" t="s">
        <v>52</v>
      </c>
      <c r="Q317" s="56" t="s">
        <v>53</v>
      </c>
    </row>
    <row r="318" spans="1:17" s="250" customFormat="1" ht="51" x14ac:dyDescent="0.25">
      <c r="A318" s="324" t="s">
        <v>967</v>
      </c>
      <c r="B318" s="262">
        <v>303</v>
      </c>
      <c r="C318" s="264" t="s">
        <v>1038</v>
      </c>
      <c r="D318" s="263" t="s">
        <v>770</v>
      </c>
      <c r="E318" s="276" t="s">
        <v>1848</v>
      </c>
      <c r="F318" s="271" t="s">
        <v>1847</v>
      </c>
      <c r="G318" s="275">
        <v>40970</v>
      </c>
      <c r="H318" s="269">
        <v>36.326250000000002</v>
      </c>
      <c r="I318" s="268" t="s">
        <v>26</v>
      </c>
      <c r="J318" s="333">
        <v>8</v>
      </c>
      <c r="K318" s="253">
        <f t="shared" si="7"/>
        <v>290.61</v>
      </c>
      <c r="L318" s="267" t="s">
        <v>49</v>
      </c>
      <c r="M318" s="266" t="s">
        <v>50</v>
      </c>
      <c r="N318" s="266" t="s">
        <v>27</v>
      </c>
      <c r="O318" s="265" t="s">
        <v>51</v>
      </c>
      <c r="P318" s="55" t="s">
        <v>52</v>
      </c>
      <c r="Q318" s="56" t="s">
        <v>53</v>
      </c>
    </row>
    <row r="319" spans="1:17" s="250" customFormat="1" ht="51" x14ac:dyDescent="0.25">
      <c r="A319" s="324" t="s">
        <v>967</v>
      </c>
      <c r="B319" s="262">
        <v>304</v>
      </c>
      <c r="C319" s="264" t="s">
        <v>1038</v>
      </c>
      <c r="D319" s="263" t="s">
        <v>770</v>
      </c>
      <c r="E319" s="276" t="s">
        <v>1846</v>
      </c>
      <c r="F319" s="271" t="s">
        <v>1845</v>
      </c>
      <c r="G319" s="275">
        <v>40970</v>
      </c>
      <c r="H319" s="269">
        <v>53.74</v>
      </c>
      <c r="I319" s="268" t="s">
        <v>26</v>
      </c>
      <c r="J319" s="333">
        <v>12</v>
      </c>
      <c r="K319" s="253">
        <f t="shared" si="7"/>
        <v>644.88</v>
      </c>
      <c r="L319" s="267" t="s">
        <v>49</v>
      </c>
      <c r="M319" s="266" t="s">
        <v>50</v>
      </c>
      <c r="N319" s="266" t="s">
        <v>27</v>
      </c>
      <c r="O319" s="265" t="s">
        <v>51</v>
      </c>
      <c r="P319" s="55" t="s">
        <v>52</v>
      </c>
      <c r="Q319" s="56" t="s">
        <v>53</v>
      </c>
    </row>
    <row r="320" spans="1:17" s="250" customFormat="1" ht="51" x14ac:dyDescent="0.25">
      <c r="A320" s="324" t="s">
        <v>967</v>
      </c>
      <c r="B320" s="262">
        <v>305</v>
      </c>
      <c r="C320" s="264" t="s">
        <v>1038</v>
      </c>
      <c r="D320" s="263" t="s">
        <v>770</v>
      </c>
      <c r="E320" s="276" t="s">
        <v>1844</v>
      </c>
      <c r="F320" s="271" t="s">
        <v>1843</v>
      </c>
      <c r="G320" s="275">
        <v>40970</v>
      </c>
      <c r="H320" s="269">
        <v>49.795000000000002</v>
      </c>
      <c r="I320" s="268" t="s">
        <v>26</v>
      </c>
      <c r="J320" s="333">
        <v>4</v>
      </c>
      <c r="K320" s="253">
        <f t="shared" si="7"/>
        <v>199.18</v>
      </c>
      <c r="L320" s="267" t="s">
        <v>49</v>
      </c>
      <c r="M320" s="266" t="s">
        <v>50</v>
      </c>
      <c r="N320" s="266" t="s">
        <v>27</v>
      </c>
      <c r="O320" s="265" t="s">
        <v>51</v>
      </c>
      <c r="P320" s="55" t="s">
        <v>52</v>
      </c>
      <c r="Q320" s="56" t="s">
        <v>53</v>
      </c>
    </row>
    <row r="321" spans="1:17" s="250" customFormat="1" ht="51" x14ac:dyDescent="0.25">
      <c r="A321" s="324" t="s">
        <v>967</v>
      </c>
      <c r="B321" s="262">
        <v>306</v>
      </c>
      <c r="C321" s="264" t="s">
        <v>1038</v>
      </c>
      <c r="D321" s="263" t="s">
        <v>770</v>
      </c>
      <c r="E321" s="276" t="s">
        <v>1842</v>
      </c>
      <c r="F321" s="271" t="s">
        <v>1841</v>
      </c>
      <c r="G321" s="275" t="s">
        <v>1787</v>
      </c>
      <c r="H321" s="269">
        <v>10.926666666666668</v>
      </c>
      <c r="I321" s="268" t="s">
        <v>26</v>
      </c>
      <c r="J321" s="333">
        <v>6</v>
      </c>
      <c r="K321" s="253">
        <f t="shared" si="7"/>
        <v>65.56</v>
      </c>
      <c r="L321" s="267" t="s">
        <v>49</v>
      </c>
      <c r="M321" s="266" t="s">
        <v>50</v>
      </c>
      <c r="N321" s="266" t="s">
        <v>27</v>
      </c>
      <c r="O321" s="265" t="s">
        <v>51</v>
      </c>
      <c r="P321" s="55" t="s">
        <v>52</v>
      </c>
      <c r="Q321" s="56" t="s">
        <v>53</v>
      </c>
    </row>
    <row r="322" spans="1:17" s="250" customFormat="1" ht="51" x14ac:dyDescent="0.25">
      <c r="A322" s="324" t="s">
        <v>967</v>
      </c>
      <c r="B322" s="262">
        <v>307</v>
      </c>
      <c r="C322" s="264" t="s">
        <v>1038</v>
      </c>
      <c r="D322" s="263" t="s">
        <v>770</v>
      </c>
      <c r="E322" s="276" t="s">
        <v>1840</v>
      </c>
      <c r="F322" s="271" t="s">
        <v>1839</v>
      </c>
      <c r="G322" s="275">
        <v>40970</v>
      </c>
      <c r="H322" s="269">
        <v>96.734999999999999</v>
      </c>
      <c r="I322" s="268" t="s">
        <v>26</v>
      </c>
      <c r="J322" s="333">
        <v>2</v>
      </c>
      <c r="K322" s="253">
        <f t="shared" si="7"/>
        <v>193.47</v>
      </c>
      <c r="L322" s="267" t="s">
        <v>49</v>
      </c>
      <c r="M322" s="266" t="s">
        <v>50</v>
      </c>
      <c r="N322" s="266" t="s">
        <v>27</v>
      </c>
      <c r="O322" s="265" t="s">
        <v>51</v>
      </c>
      <c r="P322" s="55" t="s">
        <v>52</v>
      </c>
      <c r="Q322" s="56" t="s">
        <v>53</v>
      </c>
    </row>
    <row r="323" spans="1:17" s="250" customFormat="1" ht="51" x14ac:dyDescent="0.25">
      <c r="A323" s="324" t="s">
        <v>967</v>
      </c>
      <c r="B323" s="262">
        <v>308</v>
      </c>
      <c r="C323" s="264" t="s">
        <v>1038</v>
      </c>
      <c r="D323" s="263" t="s">
        <v>770</v>
      </c>
      <c r="E323" s="276" t="s">
        <v>1838</v>
      </c>
      <c r="F323" s="271" t="s">
        <v>1837</v>
      </c>
      <c r="G323" s="275">
        <v>43160</v>
      </c>
      <c r="H323" s="269">
        <v>848.75</v>
      </c>
      <c r="I323" s="268" t="s">
        <v>26</v>
      </c>
      <c r="J323" s="333">
        <v>4</v>
      </c>
      <c r="K323" s="253">
        <f t="shared" si="7"/>
        <v>3395</v>
      </c>
      <c r="L323" s="267" t="s">
        <v>49</v>
      </c>
      <c r="M323" s="266" t="s">
        <v>50</v>
      </c>
      <c r="N323" s="266" t="s">
        <v>27</v>
      </c>
      <c r="O323" s="265" t="s">
        <v>51</v>
      </c>
      <c r="P323" s="55" t="s">
        <v>52</v>
      </c>
      <c r="Q323" s="56" t="s">
        <v>53</v>
      </c>
    </row>
    <row r="324" spans="1:17" s="250" customFormat="1" ht="51" x14ac:dyDescent="0.25">
      <c r="A324" s="324" t="s">
        <v>967</v>
      </c>
      <c r="B324" s="262">
        <v>309</v>
      </c>
      <c r="C324" s="264" t="s">
        <v>1038</v>
      </c>
      <c r="D324" s="263" t="s">
        <v>770</v>
      </c>
      <c r="E324" s="276" t="s">
        <v>1836</v>
      </c>
      <c r="F324" s="271" t="s">
        <v>1835</v>
      </c>
      <c r="G324" s="275">
        <v>42117</v>
      </c>
      <c r="H324" s="269">
        <v>825.62400000000002</v>
      </c>
      <c r="I324" s="268" t="s">
        <v>26</v>
      </c>
      <c r="J324" s="333">
        <v>10</v>
      </c>
      <c r="K324" s="253">
        <f t="shared" si="7"/>
        <v>8256.24</v>
      </c>
      <c r="L324" s="267" t="s">
        <v>49</v>
      </c>
      <c r="M324" s="266" t="s">
        <v>50</v>
      </c>
      <c r="N324" s="266" t="s">
        <v>27</v>
      </c>
      <c r="O324" s="265" t="s">
        <v>51</v>
      </c>
      <c r="P324" s="55" t="s">
        <v>52</v>
      </c>
      <c r="Q324" s="56" t="s">
        <v>53</v>
      </c>
    </row>
    <row r="325" spans="1:17" s="250" customFormat="1" ht="51" x14ac:dyDescent="0.25">
      <c r="A325" s="324" t="s">
        <v>967</v>
      </c>
      <c r="B325" s="262">
        <v>310</v>
      </c>
      <c r="C325" s="264" t="s">
        <v>1038</v>
      </c>
      <c r="D325" s="263" t="s">
        <v>770</v>
      </c>
      <c r="E325" s="276" t="s">
        <v>1834</v>
      </c>
      <c r="F325" s="271" t="s">
        <v>1833</v>
      </c>
      <c r="G325" s="275" t="s">
        <v>1787</v>
      </c>
      <c r="H325" s="269">
        <v>206.88833333333332</v>
      </c>
      <c r="I325" s="268" t="s">
        <v>26</v>
      </c>
      <c r="J325" s="333">
        <v>12</v>
      </c>
      <c r="K325" s="253">
        <f t="shared" si="7"/>
        <v>2482.66</v>
      </c>
      <c r="L325" s="267" t="s">
        <v>49</v>
      </c>
      <c r="M325" s="266" t="s">
        <v>50</v>
      </c>
      <c r="N325" s="266" t="s">
        <v>27</v>
      </c>
      <c r="O325" s="265" t="s">
        <v>51</v>
      </c>
      <c r="P325" s="55" t="s">
        <v>52</v>
      </c>
      <c r="Q325" s="56" t="s">
        <v>53</v>
      </c>
    </row>
    <row r="326" spans="1:17" s="250" customFormat="1" ht="51" x14ac:dyDescent="0.25">
      <c r="A326" s="324" t="s">
        <v>967</v>
      </c>
      <c r="B326" s="262">
        <v>311</v>
      </c>
      <c r="C326" s="264" t="s">
        <v>1038</v>
      </c>
      <c r="D326" s="263" t="s">
        <v>770</v>
      </c>
      <c r="E326" s="276" t="s">
        <v>1832</v>
      </c>
      <c r="F326" s="271" t="s">
        <v>1831</v>
      </c>
      <c r="G326" s="275">
        <v>43160</v>
      </c>
      <c r="H326" s="269">
        <v>41.28</v>
      </c>
      <c r="I326" s="268" t="s">
        <v>26</v>
      </c>
      <c r="J326" s="333">
        <v>1</v>
      </c>
      <c r="K326" s="253">
        <f t="shared" si="7"/>
        <v>41.28</v>
      </c>
      <c r="L326" s="267" t="s">
        <v>49</v>
      </c>
      <c r="M326" s="266" t="s">
        <v>50</v>
      </c>
      <c r="N326" s="266" t="s">
        <v>27</v>
      </c>
      <c r="O326" s="265" t="s">
        <v>51</v>
      </c>
      <c r="P326" s="55" t="s">
        <v>52</v>
      </c>
      <c r="Q326" s="56" t="s">
        <v>53</v>
      </c>
    </row>
    <row r="327" spans="1:17" s="250" customFormat="1" ht="51" x14ac:dyDescent="0.25">
      <c r="A327" s="324" t="s">
        <v>967</v>
      </c>
      <c r="B327" s="262">
        <v>312</v>
      </c>
      <c r="C327" s="264" t="s">
        <v>1038</v>
      </c>
      <c r="D327" s="263" t="s">
        <v>770</v>
      </c>
      <c r="E327" s="276" t="s">
        <v>1830</v>
      </c>
      <c r="F327" s="271" t="s">
        <v>1829</v>
      </c>
      <c r="G327" s="275">
        <v>43160</v>
      </c>
      <c r="H327" s="269">
        <v>328.94499999999999</v>
      </c>
      <c r="I327" s="268" t="s">
        <v>26</v>
      </c>
      <c r="J327" s="333">
        <v>4</v>
      </c>
      <c r="K327" s="253">
        <f t="shared" si="7"/>
        <v>1315.78</v>
      </c>
      <c r="L327" s="267" t="s">
        <v>49</v>
      </c>
      <c r="M327" s="266" t="s">
        <v>50</v>
      </c>
      <c r="N327" s="266" t="s">
        <v>27</v>
      </c>
      <c r="O327" s="265" t="s">
        <v>51</v>
      </c>
      <c r="P327" s="55" t="s">
        <v>52</v>
      </c>
      <c r="Q327" s="56" t="s">
        <v>53</v>
      </c>
    </row>
    <row r="328" spans="1:17" s="250" customFormat="1" ht="51" x14ac:dyDescent="0.25">
      <c r="A328" s="324" t="s">
        <v>967</v>
      </c>
      <c r="B328" s="262">
        <v>313</v>
      </c>
      <c r="C328" s="264" t="s">
        <v>1038</v>
      </c>
      <c r="D328" s="263" t="s">
        <v>770</v>
      </c>
      <c r="E328" s="276" t="s">
        <v>1828</v>
      </c>
      <c r="F328" s="271" t="s">
        <v>1827</v>
      </c>
      <c r="G328" s="275">
        <v>41780</v>
      </c>
      <c r="H328" s="269">
        <v>144.02500000000001</v>
      </c>
      <c r="I328" s="268" t="s">
        <v>26</v>
      </c>
      <c r="J328" s="333">
        <v>2</v>
      </c>
      <c r="K328" s="253">
        <f t="shared" si="7"/>
        <v>288.05</v>
      </c>
      <c r="L328" s="267" t="s">
        <v>49</v>
      </c>
      <c r="M328" s="266" t="s">
        <v>50</v>
      </c>
      <c r="N328" s="266" t="s">
        <v>27</v>
      </c>
      <c r="O328" s="265" t="s">
        <v>51</v>
      </c>
      <c r="P328" s="55" t="s">
        <v>52</v>
      </c>
      <c r="Q328" s="56" t="s">
        <v>53</v>
      </c>
    </row>
    <row r="329" spans="1:17" s="250" customFormat="1" ht="51" x14ac:dyDescent="0.25">
      <c r="A329" s="324" t="s">
        <v>967</v>
      </c>
      <c r="B329" s="262">
        <v>314</v>
      </c>
      <c r="C329" s="264" t="s">
        <v>1038</v>
      </c>
      <c r="D329" s="263" t="s">
        <v>770</v>
      </c>
      <c r="E329" s="276" t="s">
        <v>1826</v>
      </c>
      <c r="F329" s="271" t="s">
        <v>1825</v>
      </c>
      <c r="G329" s="275">
        <v>41346</v>
      </c>
      <c r="H329" s="269">
        <v>283.59500000000003</v>
      </c>
      <c r="I329" s="268" t="s">
        <v>26</v>
      </c>
      <c r="J329" s="333">
        <v>2</v>
      </c>
      <c r="K329" s="253">
        <f t="shared" si="7"/>
        <v>567.19000000000005</v>
      </c>
      <c r="L329" s="267" t="s">
        <v>49</v>
      </c>
      <c r="M329" s="266" t="s">
        <v>50</v>
      </c>
      <c r="N329" s="266" t="s">
        <v>27</v>
      </c>
      <c r="O329" s="265" t="s">
        <v>51</v>
      </c>
      <c r="P329" s="55" t="s">
        <v>52</v>
      </c>
      <c r="Q329" s="56" t="s">
        <v>53</v>
      </c>
    </row>
    <row r="330" spans="1:17" s="250" customFormat="1" ht="51" x14ac:dyDescent="0.25">
      <c r="A330" s="324" t="s">
        <v>967</v>
      </c>
      <c r="B330" s="262">
        <v>315</v>
      </c>
      <c r="C330" s="264" t="s">
        <v>1038</v>
      </c>
      <c r="D330" s="263" t="s">
        <v>770</v>
      </c>
      <c r="E330" s="276" t="s">
        <v>1824</v>
      </c>
      <c r="F330" s="271" t="s">
        <v>1823</v>
      </c>
      <c r="G330" s="275" t="s">
        <v>1787</v>
      </c>
      <c r="H330" s="269">
        <v>716.84</v>
      </c>
      <c r="I330" s="268" t="s">
        <v>26</v>
      </c>
      <c r="J330" s="333">
        <v>1</v>
      </c>
      <c r="K330" s="253">
        <f t="shared" si="7"/>
        <v>716.84</v>
      </c>
      <c r="L330" s="267" t="s">
        <v>49</v>
      </c>
      <c r="M330" s="266" t="s">
        <v>50</v>
      </c>
      <c r="N330" s="266" t="s">
        <v>27</v>
      </c>
      <c r="O330" s="265" t="s">
        <v>51</v>
      </c>
      <c r="P330" s="55" t="s">
        <v>52</v>
      </c>
      <c r="Q330" s="56" t="s">
        <v>53</v>
      </c>
    </row>
    <row r="331" spans="1:17" s="250" customFormat="1" ht="51" x14ac:dyDescent="0.25">
      <c r="A331" s="324" t="s">
        <v>967</v>
      </c>
      <c r="B331" s="262">
        <v>316</v>
      </c>
      <c r="C331" s="264" t="s">
        <v>1038</v>
      </c>
      <c r="D331" s="263" t="s">
        <v>770</v>
      </c>
      <c r="E331" s="276" t="s">
        <v>1822</v>
      </c>
      <c r="F331" s="271" t="s">
        <v>1821</v>
      </c>
      <c r="G331" s="275" t="s">
        <v>1787</v>
      </c>
      <c r="H331" s="269">
        <v>1239.55</v>
      </c>
      <c r="I331" s="268" t="s">
        <v>26</v>
      </c>
      <c r="J331" s="333">
        <v>1</v>
      </c>
      <c r="K331" s="253">
        <f t="shared" si="7"/>
        <v>1239.55</v>
      </c>
      <c r="L331" s="267" t="s">
        <v>49</v>
      </c>
      <c r="M331" s="266" t="s">
        <v>50</v>
      </c>
      <c r="N331" s="266" t="s">
        <v>27</v>
      </c>
      <c r="O331" s="265" t="s">
        <v>51</v>
      </c>
      <c r="P331" s="55" t="s">
        <v>52</v>
      </c>
      <c r="Q331" s="56" t="s">
        <v>53</v>
      </c>
    </row>
    <row r="332" spans="1:17" s="250" customFormat="1" ht="51" x14ac:dyDescent="0.25">
      <c r="A332" s="324" t="s">
        <v>967</v>
      </c>
      <c r="B332" s="262">
        <v>317</v>
      </c>
      <c r="C332" s="264" t="s">
        <v>1038</v>
      </c>
      <c r="D332" s="263" t="s">
        <v>770</v>
      </c>
      <c r="E332" s="276" t="s">
        <v>1820</v>
      </c>
      <c r="F332" s="271" t="s">
        <v>1819</v>
      </c>
      <c r="G332" s="275">
        <v>41780</v>
      </c>
      <c r="H332" s="269">
        <v>586.32000000000005</v>
      </c>
      <c r="I332" s="268" t="s">
        <v>26</v>
      </c>
      <c r="J332" s="333">
        <v>2</v>
      </c>
      <c r="K332" s="253">
        <f t="shared" si="7"/>
        <v>1172.6400000000001</v>
      </c>
      <c r="L332" s="267" t="s">
        <v>49</v>
      </c>
      <c r="M332" s="266" t="s">
        <v>50</v>
      </c>
      <c r="N332" s="266" t="s">
        <v>27</v>
      </c>
      <c r="O332" s="265" t="s">
        <v>51</v>
      </c>
      <c r="P332" s="55" t="s">
        <v>52</v>
      </c>
      <c r="Q332" s="56" t="s">
        <v>53</v>
      </c>
    </row>
    <row r="333" spans="1:17" s="250" customFormat="1" ht="51" x14ac:dyDescent="0.25">
      <c r="A333" s="324" t="s">
        <v>967</v>
      </c>
      <c r="B333" s="262">
        <v>318</v>
      </c>
      <c r="C333" s="264" t="s">
        <v>1038</v>
      </c>
      <c r="D333" s="263" t="s">
        <v>770</v>
      </c>
      <c r="E333" s="276" t="s">
        <v>1818</v>
      </c>
      <c r="F333" s="271" t="s">
        <v>1817</v>
      </c>
      <c r="G333" s="275">
        <v>43160</v>
      </c>
      <c r="H333" s="269">
        <v>1477.7650000000001</v>
      </c>
      <c r="I333" s="268" t="s">
        <v>26</v>
      </c>
      <c r="J333" s="333">
        <v>2</v>
      </c>
      <c r="K333" s="253">
        <f t="shared" si="7"/>
        <v>2955.53</v>
      </c>
      <c r="L333" s="267" t="s">
        <v>49</v>
      </c>
      <c r="M333" s="266" t="s">
        <v>50</v>
      </c>
      <c r="N333" s="266" t="s">
        <v>27</v>
      </c>
      <c r="O333" s="265" t="s">
        <v>51</v>
      </c>
      <c r="P333" s="55" t="s">
        <v>52</v>
      </c>
      <c r="Q333" s="56" t="s">
        <v>53</v>
      </c>
    </row>
    <row r="334" spans="1:17" s="250" customFormat="1" ht="51" x14ac:dyDescent="0.25">
      <c r="A334" s="324" t="s">
        <v>967</v>
      </c>
      <c r="B334" s="262">
        <v>319</v>
      </c>
      <c r="C334" s="264" t="s">
        <v>1038</v>
      </c>
      <c r="D334" s="263" t="s">
        <v>770</v>
      </c>
      <c r="E334" s="276" t="s">
        <v>1816</v>
      </c>
      <c r="F334" s="271" t="s">
        <v>1815</v>
      </c>
      <c r="G334" s="275">
        <v>41780</v>
      </c>
      <c r="H334" s="282">
        <v>1196.5775000000001</v>
      </c>
      <c r="I334" s="268" t="s">
        <v>26</v>
      </c>
      <c r="J334" s="333">
        <v>4</v>
      </c>
      <c r="K334" s="253">
        <f t="shared" si="7"/>
        <v>4786.3100000000004</v>
      </c>
      <c r="L334" s="267" t="s">
        <v>49</v>
      </c>
      <c r="M334" s="266" t="s">
        <v>50</v>
      </c>
      <c r="N334" s="266" t="s">
        <v>27</v>
      </c>
      <c r="O334" s="265" t="s">
        <v>51</v>
      </c>
      <c r="P334" s="55" t="s">
        <v>52</v>
      </c>
      <c r="Q334" s="56" t="s">
        <v>53</v>
      </c>
    </row>
    <row r="335" spans="1:17" s="250" customFormat="1" ht="51" x14ac:dyDescent="0.25">
      <c r="A335" s="324" t="s">
        <v>967</v>
      </c>
      <c r="B335" s="262">
        <v>320</v>
      </c>
      <c r="C335" s="264" t="s">
        <v>1038</v>
      </c>
      <c r="D335" s="263" t="s">
        <v>770</v>
      </c>
      <c r="E335" s="276" t="s">
        <v>1814</v>
      </c>
      <c r="F335" s="271" t="s">
        <v>1813</v>
      </c>
      <c r="G335" s="275">
        <v>42891</v>
      </c>
      <c r="H335" s="269">
        <v>750.60500000000002</v>
      </c>
      <c r="I335" s="268" t="s">
        <v>26</v>
      </c>
      <c r="J335" s="333">
        <v>2</v>
      </c>
      <c r="K335" s="253">
        <f t="shared" si="7"/>
        <v>1501.21</v>
      </c>
      <c r="L335" s="267" t="s">
        <v>49</v>
      </c>
      <c r="M335" s="266" t="s">
        <v>50</v>
      </c>
      <c r="N335" s="266" t="s">
        <v>27</v>
      </c>
      <c r="O335" s="265" t="s">
        <v>51</v>
      </c>
      <c r="P335" s="55" t="s">
        <v>52</v>
      </c>
      <c r="Q335" s="56" t="s">
        <v>53</v>
      </c>
    </row>
    <row r="336" spans="1:17" s="250" customFormat="1" ht="51" x14ac:dyDescent="0.25">
      <c r="A336" s="324" t="s">
        <v>967</v>
      </c>
      <c r="B336" s="262">
        <v>321</v>
      </c>
      <c r="C336" s="264" t="s">
        <v>1038</v>
      </c>
      <c r="D336" s="263" t="s">
        <v>770</v>
      </c>
      <c r="E336" s="274" t="s">
        <v>1812</v>
      </c>
      <c r="F336" s="271" t="s">
        <v>1811</v>
      </c>
      <c r="G336" s="275" t="s">
        <v>1778</v>
      </c>
      <c r="H336" s="269">
        <v>3010.9418181818182</v>
      </c>
      <c r="I336" s="281" t="s">
        <v>26</v>
      </c>
      <c r="J336" s="333">
        <v>22</v>
      </c>
      <c r="K336" s="253">
        <f t="shared" si="7"/>
        <v>66240.72</v>
      </c>
      <c r="L336" s="267" t="s">
        <v>49</v>
      </c>
      <c r="M336" s="266" t="s">
        <v>50</v>
      </c>
      <c r="N336" s="266" t="s">
        <v>27</v>
      </c>
      <c r="O336" s="265" t="s">
        <v>51</v>
      </c>
      <c r="P336" s="55" t="s">
        <v>52</v>
      </c>
      <c r="Q336" s="56" t="s">
        <v>53</v>
      </c>
    </row>
    <row r="337" spans="1:17" s="250" customFormat="1" ht="51" x14ac:dyDescent="0.25">
      <c r="A337" s="324" t="s">
        <v>967</v>
      </c>
      <c r="B337" s="262">
        <v>322</v>
      </c>
      <c r="C337" s="264" t="s">
        <v>1038</v>
      </c>
      <c r="D337" s="263" t="s">
        <v>770</v>
      </c>
      <c r="E337" s="274" t="s">
        <v>1810</v>
      </c>
      <c r="F337" s="271" t="s">
        <v>1809</v>
      </c>
      <c r="G337" s="275" t="s">
        <v>1509</v>
      </c>
      <c r="H337" s="269">
        <v>1677.96</v>
      </c>
      <c r="I337" s="281" t="s">
        <v>26</v>
      </c>
      <c r="J337" s="333">
        <v>1</v>
      </c>
      <c r="K337" s="253">
        <f t="shared" si="7"/>
        <v>1677.96</v>
      </c>
      <c r="L337" s="267" t="s">
        <v>49</v>
      </c>
      <c r="M337" s="266" t="s">
        <v>50</v>
      </c>
      <c r="N337" s="266" t="s">
        <v>27</v>
      </c>
      <c r="O337" s="265" t="s">
        <v>51</v>
      </c>
      <c r="P337" s="55" t="s">
        <v>52</v>
      </c>
      <c r="Q337" s="56" t="s">
        <v>53</v>
      </c>
    </row>
    <row r="338" spans="1:17" s="250" customFormat="1" ht="51" x14ac:dyDescent="0.25">
      <c r="A338" s="324" t="s">
        <v>967</v>
      </c>
      <c r="B338" s="262">
        <v>323</v>
      </c>
      <c r="C338" s="264" t="s">
        <v>1038</v>
      </c>
      <c r="D338" s="263" t="s">
        <v>770</v>
      </c>
      <c r="E338" s="276" t="s">
        <v>1808</v>
      </c>
      <c r="F338" s="271" t="s">
        <v>1807</v>
      </c>
      <c r="G338" s="275" t="s">
        <v>1787</v>
      </c>
      <c r="H338" s="269">
        <v>234.73</v>
      </c>
      <c r="I338" s="268" t="s">
        <v>26</v>
      </c>
      <c r="J338" s="333">
        <v>2</v>
      </c>
      <c r="K338" s="253">
        <f t="shared" si="7"/>
        <v>469.46</v>
      </c>
      <c r="L338" s="267" t="s">
        <v>49</v>
      </c>
      <c r="M338" s="266" t="s">
        <v>50</v>
      </c>
      <c r="N338" s="266" t="s">
        <v>27</v>
      </c>
      <c r="O338" s="265" t="s">
        <v>51</v>
      </c>
      <c r="P338" s="55" t="s">
        <v>52</v>
      </c>
      <c r="Q338" s="56" t="s">
        <v>53</v>
      </c>
    </row>
    <row r="339" spans="1:17" s="250" customFormat="1" ht="51" x14ac:dyDescent="0.25">
      <c r="A339" s="324" t="s">
        <v>967</v>
      </c>
      <c r="B339" s="262">
        <v>324</v>
      </c>
      <c r="C339" s="264" t="s">
        <v>1038</v>
      </c>
      <c r="D339" s="263" t="s">
        <v>770</v>
      </c>
      <c r="E339" s="276" t="s">
        <v>1806</v>
      </c>
      <c r="F339" s="271" t="s">
        <v>1805</v>
      </c>
      <c r="G339" s="275" t="s">
        <v>1787</v>
      </c>
      <c r="H339" s="269">
        <v>501.78</v>
      </c>
      <c r="I339" s="268" t="s">
        <v>26</v>
      </c>
      <c r="J339" s="333">
        <v>9</v>
      </c>
      <c r="K339" s="253">
        <f t="shared" si="7"/>
        <v>4516.0199999999995</v>
      </c>
      <c r="L339" s="267" t="s">
        <v>49</v>
      </c>
      <c r="M339" s="266" t="s">
        <v>50</v>
      </c>
      <c r="N339" s="266" t="s">
        <v>27</v>
      </c>
      <c r="O339" s="265" t="s">
        <v>51</v>
      </c>
      <c r="P339" s="55" t="s">
        <v>52</v>
      </c>
      <c r="Q339" s="56" t="s">
        <v>53</v>
      </c>
    </row>
    <row r="340" spans="1:17" s="250" customFormat="1" ht="51" x14ac:dyDescent="0.25">
      <c r="A340" s="324" t="s">
        <v>967</v>
      </c>
      <c r="B340" s="262">
        <v>325</v>
      </c>
      <c r="C340" s="264" t="s">
        <v>1038</v>
      </c>
      <c r="D340" s="263" t="s">
        <v>770</v>
      </c>
      <c r="E340" s="276" t="s">
        <v>1804</v>
      </c>
      <c r="F340" s="271" t="s">
        <v>1803</v>
      </c>
      <c r="G340" s="275">
        <v>43160</v>
      </c>
      <c r="H340" s="269">
        <v>4766.208333333333</v>
      </c>
      <c r="I340" s="268" t="s">
        <v>26</v>
      </c>
      <c r="J340" s="333">
        <v>6</v>
      </c>
      <c r="K340" s="253">
        <f t="shared" si="7"/>
        <v>28597.25</v>
      </c>
      <c r="L340" s="267" t="s">
        <v>49</v>
      </c>
      <c r="M340" s="266" t="s">
        <v>50</v>
      </c>
      <c r="N340" s="266" t="s">
        <v>27</v>
      </c>
      <c r="O340" s="265" t="s">
        <v>51</v>
      </c>
      <c r="P340" s="55" t="s">
        <v>52</v>
      </c>
      <c r="Q340" s="56" t="s">
        <v>53</v>
      </c>
    </row>
    <row r="341" spans="1:17" s="250" customFormat="1" ht="51" x14ac:dyDescent="0.25">
      <c r="A341" s="324" t="s">
        <v>967</v>
      </c>
      <c r="B341" s="262">
        <v>326</v>
      </c>
      <c r="C341" s="264" t="s">
        <v>1038</v>
      </c>
      <c r="D341" s="263" t="s">
        <v>770</v>
      </c>
      <c r="E341" s="276" t="s">
        <v>1802</v>
      </c>
      <c r="F341" s="271" t="s">
        <v>1801</v>
      </c>
      <c r="G341" s="275" t="s">
        <v>1778</v>
      </c>
      <c r="H341" s="269">
        <v>5984.6388461538454</v>
      </c>
      <c r="I341" s="268" t="s">
        <v>26</v>
      </c>
      <c r="J341" s="333">
        <v>26</v>
      </c>
      <c r="K341" s="253">
        <f t="shared" si="7"/>
        <v>155600.60999999999</v>
      </c>
      <c r="L341" s="267" t="s">
        <v>49</v>
      </c>
      <c r="M341" s="266" t="s">
        <v>50</v>
      </c>
      <c r="N341" s="266" t="s">
        <v>27</v>
      </c>
      <c r="O341" s="265" t="s">
        <v>51</v>
      </c>
      <c r="P341" s="55" t="s">
        <v>52</v>
      </c>
      <c r="Q341" s="56" t="s">
        <v>53</v>
      </c>
    </row>
    <row r="342" spans="1:17" s="250" customFormat="1" ht="51" x14ac:dyDescent="0.25">
      <c r="A342" s="324" t="s">
        <v>967</v>
      </c>
      <c r="B342" s="262">
        <v>327</v>
      </c>
      <c r="C342" s="264" t="s">
        <v>1038</v>
      </c>
      <c r="D342" s="263" t="s">
        <v>770</v>
      </c>
      <c r="E342" s="276" t="s">
        <v>1800</v>
      </c>
      <c r="F342" s="271" t="s">
        <v>1799</v>
      </c>
      <c r="G342" s="275" t="s">
        <v>1798</v>
      </c>
      <c r="H342" s="269">
        <v>222.35333333333332</v>
      </c>
      <c r="I342" s="268" t="s">
        <v>26</v>
      </c>
      <c r="J342" s="333">
        <v>3</v>
      </c>
      <c r="K342" s="253">
        <f t="shared" si="7"/>
        <v>667.06</v>
      </c>
      <c r="L342" s="267" t="s">
        <v>49</v>
      </c>
      <c r="M342" s="266" t="s">
        <v>50</v>
      </c>
      <c r="N342" s="266" t="s">
        <v>27</v>
      </c>
      <c r="O342" s="265" t="s">
        <v>51</v>
      </c>
      <c r="P342" s="55" t="s">
        <v>52</v>
      </c>
      <c r="Q342" s="56" t="s">
        <v>53</v>
      </c>
    </row>
    <row r="343" spans="1:17" s="250" customFormat="1" ht="51" x14ac:dyDescent="0.25">
      <c r="A343" s="324" t="s">
        <v>967</v>
      </c>
      <c r="B343" s="262">
        <v>328</v>
      </c>
      <c r="C343" s="264" t="s">
        <v>1038</v>
      </c>
      <c r="D343" s="263" t="s">
        <v>770</v>
      </c>
      <c r="E343" s="276" t="s">
        <v>1797</v>
      </c>
      <c r="F343" s="271" t="s">
        <v>1796</v>
      </c>
      <c r="G343" s="275">
        <v>40970</v>
      </c>
      <c r="H343" s="269">
        <v>286.11500000000001</v>
      </c>
      <c r="I343" s="268" t="s">
        <v>26</v>
      </c>
      <c r="J343" s="333">
        <v>4</v>
      </c>
      <c r="K343" s="253">
        <f t="shared" si="7"/>
        <v>1144.46</v>
      </c>
      <c r="L343" s="267" t="s">
        <v>49</v>
      </c>
      <c r="M343" s="266" t="s">
        <v>50</v>
      </c>
      <c r="N343" s="266" t="s">
        <v>27</v>
      </c>
      <c r="O343" s="265" t="s">
        <v>51</v>
      </c>
      <c r="P343" s="55" t="s">
        <v>52</v>
      </c>
      <c r="Q343" s="56" t="s">
        <v>53</v>
      </c>
    </row>
    <row r="344" spans="1:17" s="250" customFormat="1" ht="51" x14ac:dyDescent="0.25">
      <c r="A344" s="324" t="s">
        <v>967</v>
      </c>
      <c r="B344" s="262">
        <v>329</v>
      </c>
      <c r="C344" s="264" t="s">
        <v>1038</v>
      </c>
      <c r="D344" s="263" t="s">
        <v>770</v>
      </c>
      <c r="E344" s="276" t="s">
        <v>1795</v>
      </c>
      <c r="F344" s="271" t="s">
        <v>1794</v>
      </c>
      <c r="G344" s="275">
        <v>43160</v>
      </c>
      <c r="H344" s="269">
        <v>510.55</v>
      </c>
      <c r="I344" s="268" t="s">
        <v>26</v>
      </c>
      <c r="J344" s="333">
        <v>2</v>
      </c>
      <c r="K344" s="253">
        <f t="shared" si="7"/>
        <v>1021.1</v>
      </c>
      <c r="L344" s="267" t="s">
        <v>49</v>
      </c>
      <c r="M344" s="266" t="s">
        <v>50</v>
      </c>
      <c r="N344" s="266" t="s">
        <v>27</v>
      </c>
      <c r="O344" s="265" t="s">
        <v>51</v>
      </c>
      <c r="P344" s="55" t="s">
        <v>52</v>
      </c>
      <c r="Q344" s="56" t="s">
        <v>53</v>
      </c>
    </row>
    <row r="345" spans="1:17" s="250" customFormat="1" ht="51" x14ac:dyDescent="0.25">
      <c r="A345" s="324" t="s">
        <v>967</v>
      </c>
      <c r="B345" s="262">
        <v>330</v>
      </c>
      <c r="C345" s="264" t="s">
        <v>1038</v>
      </c>
      <c r="D345" s="263" t="s">
        <v>770</v>
      </c>
      <c r="E345" s="276" t="s">
        <v>1793</v>
      </c>
      <c r="F345" s="271" t="s">
        <v>1792</v>
      </c>
      <c r="G345" s="275">
        <v>41402</v>
      </c>
      <c r="H345" s="269">
        <v>62.944166666666668</v>
      </c>
      <c r="I345" s="268" t="s">
        <v>26</v>
      </c>
      <c r="J345" s="333">
        <v>12</v>
      </c>
      <c r="K345" s="253">
        <f t="shared" si="7"/>
        <v>755.33</v>
      </c>
      <c r="L345" s="267" t="s">
        <v>49</v>
      </c>
      <c r="M345" s="266" t="s">
        <v>50</v>
      </c>
      <c r="N345" s="266" t="s">
        <v>27</v>
      </c>
      <c r="O345" s="265" t="s">
        <v>51</v>
      </c>
      <c r="P345" s="55" t="s">
        <v>52</v>
      </c>
      <c r="Q345" s="56" t="s">
        <v>53</v>
      </c>
    </row>
    <row r="346" spans="1:17" s="250" customFormat="1" ht="51" x14ac:dyDescent="0.25">
      <c r="A346" s="324" t="s">
        <v>967</v>
      </c>
      <c r="B346" s="262">
        <v>331</v>
      </c>
      <c r="C346" s="264" t="s">
        <v>1038</v>
      </c>
      <c r="D346" s="263" t="s">
        <v>770</v>
      </c>
      <c r="E346" s="276" t="s">
        <v>1791</v>
      </c>
      <c r="F346" s="271" t="s">
        <v>1790</v>
      </c>
      <c r="G346" s="275" t="s">
        <v>1778</v>
      </c>
      <c r="H346" s="269">
        <v>427.91083333333336</v>
      </c>
      <c r="I346" s="268" t="s">
        <v>26</v>
      </c>
      <c r="J346" s="333">
        <v>12</v>
      </c>
      <c r="K346" s="253">
        <f t="shared" si="7"/>
        <v>5134.93</v>
      </c>
      <c r="L346" s="267" t="s">
        <v>49</v>
      </c>
      <c r="M346" s="266" t="s">
        <v>50</v>
      </c>
      <c r="N346" s="266" t="s">
        <v>27</v>
      </c>
      <c r="O346" s="265" t="s">
        <v>51</v>
      </c>
      <c r="P346" s="55" t="s">
        <v>52</v>
      </c>
      <c r="Q346" s="56" t="s">
        <v>53</v>
      </c>
    </row>
    <row r="347" spans="1:17" s="250" customFormat="1" ht="51" x14ac:dyDescent="0.25">
      <c r="A347" s="324" t="s">
        <v>967</v>
      </c>
      <c r="B347" s="262">
        <v>332</v>
      </c>
      <c r="C347" s="264" t="s">
        <v>1038</v>
      </c>
      <c r="D347" s="263" t="s">
        <v>770</v>
      </c>
      <c r="E347" s="276" t="s">
        <v>1789</v>
      </c>
      <c r="F347" s="271" t="s">
        <v>1788</v>
      </c>
      <c r="G347" s="275" t="s">
        <v>1787</v>
      </c>
      <c r="H347" s="269">
        <v>1078.105</v>
      </c>
      <c r="I347" s="268" t="s">
        <v>26</v>
      </c>
      <c r="J347" s="333">
        <v>2</v>
      </c>
      <c r="K347" s="253">
        <f t="shared" si="7"/>
        <v>2156.21</v>
      </c>
      <c r="L347" s="267" t="s">
        <v>49</v>
      </c>
      <c r="M347" s="266" t="s">
        <v>50</v>
      </c>
      <c r="N347" s="266" t="s">
        <v>27</v>
      </c>
      <c r="O347" s="265" t="s">
        <v>51</v>
      </c>
      <c r="P347" s="55" t="s">
        <v>52</v>
      </c>
      <c r="Q347" s="56" t="s">
        <v>53</v>
      </c>
    </row>
    <row r="348" spans="1:17" s="250" customFormat="1" ht="51" x14ac:dyDescent="0.25">
      <c r="A348" s="324" t="s">
        <v>967</v>
      </c>
      <c r="B348" s="262">
        <v>333</v>
      </c>
      <c r="C348" s="264" t="s">
        <v>1038</v>
      </c>
      <c r="D348" s="263" t="s">
        <v>770</v>
      </c>
      <c r="E348" s="276" t="s">
        <v>1786</v>
      </c>
      <c r="F348" s="271" t="s">
        <v>1785</v>
      </c>
      <c r="G348" s="275"/>
      <c r="H348" s="269">
        <v>506.85</v>
      </c>
      <c r="I348" s="268" t="s">
        <v>26</v>
      </c>
      <c r="J348" s="333">
        <v>1</v>
      </c>
      <c r="K348" s="253">
        <f t="shared" si="7"/>
        <v>506.85</v>
      </c>
      <c r="L348" s="267" t="s">
        <v>61</v>
      </c>
      <c r="M348" s="266" t="s">
        <v>62</v>
      </c>
      <c r="N348" s="266" t="s">
        <v>27</v>
      </c>
      <c r="O348" s="265" t="s">
        <v>28</v>
      </c>
      <c r="P348" s="55" t="s">
        <v>52</v>
      </c>
      <c r="Q348" s="56" t="s">
        <v>53</v>
      </c>
    </row>
    <row r="349" spans="1:17" s="250" customFormat="1" ht="51" x14ac:dyDescent="0.25">
      <c r="A349" s="324" t="s">
        <v>967</v>
      </c>
      <c r="B349" s="262">
        <v>334</v>
      </c>
      <c r="C349" s="264" t="s">
        <v>1038</v>
      </c>
      <c r="D349" s="263" t="s">
        <v>770</v>
      </c>
      <c r="E349" s="276" t="s">
        <v>1784</v>
      </c>
      <c r="F349" s="271" t="s">
        <v>1783</v>
      </c>
      <c r="G349" s="275">
        <v>43160</v>
      </c>
      <c r="H349" s="269">
        <v>1122.75</v>
      </c>
      <c r="I349" s="268" t="s">
        <v>26</v>
      </c>
      <c r="J349" s="333">
        <v>6</v>
      </c>
      <c r="K349" s="253">
        <f t="shared" si="7"/>
        <v>6736.5</v>
      </c>
      <c r="L349" s="267" t="s">
        <v>49</v>
      </c>
      <c r="M349" s="266" t="s">
        <v>50</v>
      </c>
      <c r="N349" s="266" t="s">
        <v>27</v>
      </c>
      <c r="O349" s="265" t="s">
        <v>51</v>
      </c>
      <c r="P349" s="55" t="s">
        <v>52</v>
      </c>
      <c r="Q349" s="56" t="s">
        <v>53</v>
      </c>
    </row>
    <row r="350" spans="1:17" s="250" customFormat="1" ht="51" x14ac:dyDescent="0.25">
      <c r="A350" s="324" t="s">
        <v>967</v>
      </c>
      <c r="B350" s="262">
        <v>335</v>
      </c>
      <c r="C350" s="264" t="s">
        <v>1038</v>
      </c>
      <c r="D350" s="263" t="s">
        <v>770</v>
      </c>
      <c r="E350" s="276" t="s">
        <v>1782</v>
      </c>
      <c r="F350" s="271" t="s">
        <v>1781</v>
      </c>
      <c r="G350" s="275" t="s">
        <v>1778</v>
      </c>
      <c r="H350" s="269">
        <v>742.13363636363636</v>
      </c>
      <c r="I350" s="268" t="s">
        <v>26</v>
      </c>
      <c r="J350" s="333">
        <v>22</v>
      </c>
      <c r="K350" s="253">
        <f t="shared" si="7"/>
        <v>16326.94</v>
      </c>
      <c r="L350" s="267" t="s">
        <v>49</v>
      </c>
      <c r="M350" s="266" t="s">
        <v>50</v>
      </c>
      <c r="N350" s="266" t="s">
        <v>27</v>
      </c>
      <c r="O350" s="265" t="s">
        <v>51</v>
      </c>
      <c r="P350" s="55" t="s">
        <v>52</v>
      </c>
      <c r="Q350" s="56" t="s">
        <v>53</v>
      </c>
    </row>
    <row r="351" spans="1:17" s="250" customFormat="1" ht="51" x14ac:dyDescent="0.25">
      <c r="A351" s="324" t="s">
        <v>967</v>
      </c>
      <c r="B351" s="262">
        <v>336</v>
      </c>
      <c r="C351" s="264" t="s">
        <v>1038</v>
      </c>
      <c r="D351" s="263" t="s">
        <v>770</v>
      </c>
      <c r="E351" s="276" t="s">
        <v>1780</v>
      </c>
      <c r="F351" s="271" t="s">
        <v>1779</v>
      </c>
      <c r="G351" s="275" t="s">
        <v>1778</v>
      </c>
      <c r="H351" s="269">
        <v>1456.684074074074</v>
      </c>
      <c r="I351" s="268" t="s">
        <v>26</v>
      </c>
      <c r="J351" s="333">
        <v>27</v>
      </c>
      <c r="K351" s="253">
        <f t="shared" si="7"/>
        <v>39330.47</v>
      </c>
      <c r="L351" s="267" t="s">
        <v>49</v>
      </c>
      <c r="M351" s="266" t="s">
        <v>50</v>
      </c>
      <c r="N351" s="266" t="s">
        <v>27</v>
      </c>
      <c r="O351" s="265" t="s">
        <v>51</v>
      </c>
      <c r="P351" s="55" t="s">
        <v>52</v>
      </c>
      <c r="Q351" s="56" t="s">
        <v>53</v>
      </c>
    </row>
    <row r="352" spans="1:17" s="250" customFormat="1" ht="51" x14ac:dyDescent="0.25">
      <c r="A352" s="324" t="s">
        <v>967</v>
      </c>
      <c r="B352" s="262">
        <v>337</v>
      </c>
      <c r="C352" s="264" t="s">
        <v>917</v>
      </c>
      <c r="D352" s="263" t="s">
        <v>1272</v>
      </c>
      <c r="E352" s="276" t="s">
        <v>1777</v>
      </c>
      <c r="F352" s="271" t="s">
        <v>1776</v>
      </c>
      <c r="G352" s="275" t="s">
        <v>1775</v>
      </c>
      <c r="H352" s="269">
        <v>11594.565217391302</v>
      </c>
      <c r="I352" s="268" t="s">
        <v>742</v>
      </c>
      <c r="J352" s="333">
        <v>0.13800000000000001</v>
      </c>
      <c r="K352" s="253">
        <f t="shared" si="7"/>
        <v>1600.0499999999997</v>
      </c>
      <c r="L352" s="267" t="s">
        <v>129</v>
      </c>
      <c r="M352" s="53" t="s">
        <v>62</v>
      </c>
      <c r="N352" s="266" t="s">
        <v>27</v>
      </c>
      <c r="O352" s="265" t="s">
        <v>51</v>
      </c>
      <c r="P352" s="55" t="s">
        <v>52</v>
      </c>
      <c r="Q352" s="56" t="s">
        <v>53</v>
      </c>
    </row>
    <row r="353" spans="1:17" s="250" customFormat="1" ht="51" x14ac:dyDescent="0.25">
      <c r="A353" s="324" t="s">
        <v>967</v>
      </c>
      <c r="B353" s="262">
        <v>338</v>
      </c>
      <c r="C353" s="264" t="s">
        <v>1340</v>
      </c>
      <c r="D353" s="263" t="s">
        <v>1185</v>
      </c>
      <c r="E353" s="276" t="s">
        <v>1774</v>
      </c>
      <c r="F353" s="271" t="s">
        <v>1773</v>
      </c>
      <c r="G353" s="275">
        <v>40865</v>
      </c>
      <c r="H353" s="269">
        <v>1260</v>
      </c>
      <c r="I353" s="268" t="s">
        <v>26</v>
      </c>
      <c r="J353" s="333">
        <v>2</v>
      </c>
      <c r="K353" s="253">
        <f t="shared" si="7"/>
        <v>2520</v>
      </c>
      <c r="L353" s="267" t="s">
        <v>49</v>
      </c>
      <c r="M353" s="266" t="s">
        <v>50</v>
      </c>
      <c r="N353" s="266" t="s">
        <v>27</v>
      </c>
      <c r="O353" s="265" t="s">
        <v>51</v>
      </c>
      <c r="P353" s="55" t="s">
        <v>52</v>
      </c>
      <c r="Q353" s="56" t="s">
        <v>53</v>
      </c>
    </row>
    <row r="354" spans="1:17" s="250" customFormat="1" ht="51" x14ac:dyDescent="0.25">
      <c r="A354" s="324" t="s">
        <v>967</v>
      </c>
      <c r="B354" s="262">
        <v>339</v>
      </c>
      <c r="C354" s="264" t="s">
        <v>252</v>
      </c>
      <c r="D354" s="263" t="s">
        <v>727</v>
      </c>
      <c r="E354" s="276" t="s">
        <v>1772</v>
      </c>
      <c r="F354" s="271" t="s">
        <v>1771</v>
      </c>
      <c r="G354" s="275" t="s">
        <v>1036</v>
      </c>
      <c r="H354" s="269">
        <v>1691.61</v>
      </c>
      <c r="I354" s="268" t="s">
        <v>26</v>
      </c>
      <c r="J354" s="333">
        <v>2</v>
      </c>
      <c r="K354" s="253">
        <f t="shared" si="7"/>
        <v>3383.22</v>
      </c>
      <c r="L354" s="267" t="s">
        <v>49</v>
      </c>
      <c r="M354" s="266" t="s">
        <v>50</v>
      </c>
      <c r="N354" s="266" t="s">
        <v>27</v>
      </c>
      <c r="O354" s="265" t="s">
        <v>51</v>
      </c>
      <c r="P354" s="55" t="s">
        <v>52</v>
      </c>
      <c r="Q354" s="56" t="s">
        <v>53</v>
      </c>
    </row>
    <row r="355" spans="1:17" s="250" customFormat="1" ht="51" x14ac:dyDescent="0.25">
      <c r="A355" s="324" t="s">
        <v>967</v>
      </c>
      <c r="B355" s="262">
        <v>340</v>
      </c>
      <c r="C355" s="264" t="s">
        <v>917</v>
      </c>
      <c r="D355" s="263" t="s">
        <v>770</v>
      </c>
      <c r="E355" s="276" t="s">
        <v>1770</v>
      </c>
      <c r="F355" s="271" t="s">
        <v>1769</v>
      </c>
      <c r="G355" s="273"/>
      <c r="H355" s="269">
        <v>0.5</v>
      </c>
      <c r="I355" s="268" t="s">
        <v>771</v>
      </c>
      <c r="J355" s="333">
        <v>136</v>
      </c>
      <c r="K355" s="253">
        <f t="shared" ref="K355:K418" si="8">J355*H355</f>
        <v>68</v>
      </c>
      <c r="L355" s="267"/>
      <c r="M355" s="266" t="s">
        <v>1768</v>
      </c>
      <c r="N355" s="266" t="s">
        <v>27</v>
      </c>
      <c r="O355" s="265" t="s">
        <v>51</v>
      </c>
      <c r="P355" s="55" t="s">
        <v>52</v>
      </c>
      <c r="Q355" s="56" t="s">
        <v>53</v>
      </c>
    </row>
    <row r="356" spans="1:17" s="250" customFormat="1" ht="51" x14ac:dyDescent="0.25">
      <c r="A356" s="324" t="s">
        <v>967</v>
      </c>
      <c r="B356" s="262">
        <v>341</v>
      </c>
      <c r="C356" s="264" t="s">
        <v>917</v>
      </c>
      <c r="D356" s="263" t="s">
        <v>1185</v>
      </c>
      <c r="E356" s="276" t="s">
        <v>1767</v>
      </c>
      <c r="F356" s="271" t="s">
        <v>1766</v>
      </c>
      <c r="G356" s="273" t="s">
        <v>1765</v>
      </c>
      <c r="H356" s="269">
        <v>0.49</v>
      </c>
      <c r="I356" s="268" t="s">
        <v>771</v>
      </c>
      <c r="J356" s="333">
        <v>7792.8</v>
      </c>
      <c r="K356" s="253">
        <f t="shared" si="8"/>
        <v>3818.4720000000002</v>
      </c>
      <c r="L356" s="267" t="s">
        <v>129</v>
      </c>
      <c r="M356" s="266" t="s">
        <v>62</v>
      </c>
      <c r="N356" s="266" t="s">
        <v>27</v>
      </c>
      <c r="O356" s="265" t="s">
        <v>51</v>
      </c>
      <c r="P356" s="55" t="s">
        <v>52</v>
      </c>
      <c r="Q356" s="56" t="s">
        <v>53</v>
      </c>
    </row>
    <row r="357" spans="1:17" s="250" customFormat="1" ht="51" x14ac:dyDescent="0.25">
      <c r="A357" s="324" t="s">
        <v>967</v>
      </c>
      <c r="B357" s="262">
        <v>342</v>
      </c>
      <c r="C357" s="264" t="s">
        <v>917</v>
      </c>
      <c r="D357" s="263" t="s">
        <v>1185</v>
      </c>
      <c r="E357" s="276" t="s">
        <v>1767</v>
      </c>
      <c r="F357" s="271" t="s">
        <v>1766</v>
      </c>
      <c r="G357" s="273" t="s">
        <v>1765</v>
      </c>
      <c r="H357" s="269">
        <v>0.48997466633712305</v>
      </c>
      <c r="I357" s="268" t="s">
        <v>771</v>
      </c>
      <c r="J357" s="333">
        <v>647.36</v>
      </c>
      <c r="K357" s="253">
        <f t="shared" si="8"/>
        <v>317.19</v>
      </c>
      <c r="L357" s="267" t="s">
        <v>1372</v>
      </c>
      <c r="M357" s="266" t="s">
        <v>1331</v>
      </c>
      <c r="N357" s="266" t="s">
        <v>27</v>
      </c>
      <c r="O357" s="265" t="s">
        <v>51</v>
      </c>
      <c r="P357" s="55" t="s">
        <v>52</v>
      </c>
      <c r="Q357" s="56" t="s">
        <v>53</v>
      </c>
    </row>
    <row r="358" spans="1:17" s="250" customFormat="1" ht="51" x14ac:dyDescent="0.25">
      <c r="A358" s="324" t="s">
        <v>967</v>
      </c>
      <c r="B358" s="262">
        <v>343</v>
      </c>
      <c r="C358" s="264" t="s">
        <v>728</v>
      </c>
      <c r="D358" s="263" t="s">
        <v>727</v>
      </c>
      <c r="E358" s="276" t="s">
        <v>1764</v>
      </c>
      <c r="F358" s="271" t="s">
        <v>1763</v>
      </c>
      <c r="G358" s="275" t="s">
        <v>1762</v>
      </c>
      <c r="H358" s="269">
        <v>235.19272727272727</v>
      </c>
      <c r="I358" s="268" t="s">
        <v>26</v>
      </c>
      <c r="J358" s="333">
        <v>11</v>
      </c>
      <c r="K358" s="253">
        <f t="shared" si="8"/>
        <v>2587.12</v>
      </c>
      <c r="L358" s="267" t="s">
        <v>49</v>
      </c>
      <c r="M358" s="266" t="s">
        <v>50</v>
      </c>
      <c r="N358" s="266" t="s">
        <v>27</v>
      </c>
      <c r="O358" s="265" t="s">
        <v>51</v>
      </c>
      <c r="P358" s="55" t="s">
        <v>52</v>
      </c>
      <c r="Q358" s="56" t="s">
        <v>53</v>
      </c>
    </row>
    <row r="359" spans="1:17" s="250" customFormat="1" ht="51" x14ac:dyDescent="0.25">
      <c r="A359" s="324" t="s">
        <v>967</v>
      </c>
      <c r="B359" s="262">
        <v>344</v>
      </c>
      <c r="C359" s="264" t="s">
        <v>728</v>
      </c>
      <c r="D359" s="263" t="s">
        <v>727</v>
      </c>
      <c r="E359" s="276" t="s">
        <v>1764</v>
      </c>
      <c r="F359" s="271" t="s">
        <v>1763</v>
      </c>
      <c r="G359" s="275" t="s">
        <v>1762</v>
      </c>
      <c r="H359" s="269">
        <v>178.5</v>
      </c>
      <c r="I359" s="268" t="s">
        <v>26</v>
      </c>
      <c r="J359" s="333">
        <v>5</v>
      </c>
      <c r="K359" s="253">
        <f t="shared" si="8"/>
        <v>892.5</v>
      </c>
      <c r="L359" s="267" t="s">
        <v>129</v>
      </c>
      <c r="M359" s="266" t="s">
        <v>62</v>
      </c>
      <c r="N359" s="266" t="s">
        <v>27</v>
      </c>
      <c r="O359" s="265" t="s">
        <v>51</v>
      </c>
      <c r="P359" s="55" t="s">
        <v>52</v>
      </c>
      <c r="Q359" s="56" t="s">
        <v>53</v>
      </c>
    </row>
    <row r="360" spans="1:17" s="250" customFormat="1" ht="51" x14ac:dyDescent="0.25">
      <c r="A360" s="324" t="s">
        <v>967</v>
      </c>
      <c r="B360" s="262">
        <v>345</v>
      </c>
      <c r="C360" s="264" t="s">
        <v>732</v>
      </c>
      <c r="D360" s="263" t="s">
        <v>731</v>
      </c>
      <c r="E360" s="276" t="s">
        <v>1760</v>
      </c>
      <c r="F360" s="271" t="s">
        <v>1759</v>
      </c>
      <c r="G360" s="275" t="s">
        <v>1758</v>
      </c>
      <c r="H360" s="269">
        <v>539.72666666666669</v>
      </c>
      <c r="I360" s="268" t="s">
        <v>26</v>
      </c>
      <c r="J360" s="333">
        <v>1</v>
      </c>
      <c r="K360" s="253">
        <f t="shared" si="8"/>
        <v>539.72666666666669</v>
      </c>
      <c r="L360" s="267"/>
      <c r="M360" s="266" t="s">
        <v>1761</v>
      </c>
      <c r="N360" s="266" t="s">
        <v>27</v>
      </c>
      <c r="O360" s="265" t="s">
        <v>51</v>
      </c>
      <c r="P360" s="55" t="s">
        <v>52</v>
      </c>
      <c r="Q360" s="56" t="s">
        <v>53</v>
      </c>
    </row>
    <row r="361" spans="1:17" s="250" customFormat="1" ht="51" x14ac:dyDescent="0.25">
      <c r="A361" s="324" t="s">
        <v>967</v>
      </c>
      <c r="B361" s="262">
        <v>346</v>
      </c>
      <c r="C361" s="264" t="s">
        <v>732</v>
      </c>
      <c r="D361" s="263" t="s">
        <v>731</v>
      </c>
      <c r="E361" s="276" t="s">
        <v>1760</v>
      </c>
      <c r="F361" s="271" t="s">
        <v>1759</v>
      </c>
      <c r="G361" s="275" t="s">
        <v>1758</v>
      </c>
      <c r="H361" s="269">
        <v>565.42705128205137</v>
      </c>
      <c r="I361" s="268" t="s">
        <v>26</v>
      </c>
      <c r="J361" s="333">
        <v>12</v>
      </c>
      <c r="K361" s="253">
        <f t="shared" si="8"/>
        <v>6785.1246153846168</v>
      </c>
      <c r="L361" s="267" t="s">
        <v>129</v>
      </c>
      <c r="M361" s="266" t="s">
        <v>62</v>
      </c>
      <c r="N361" s="266" t="s">
        <v>27</v>
      </c>
      <c r="O361" s="265" t="s">
        <v>51</v>
      </c>
      <c r="P361" s="55" t="s">
        <v>52</v>
      </c>
      <c r="Q361" s="56" t="s">
        <v>53</v>
      </c>
    </row>
    <row r="362" spans="1:17" s="250" customFormat="1" ht="51" x14ac:dyDescent="0.25">
      <c r="A362" s="324" t="s">
        <v>967</v>
      </c>
      <c r="B362" s="262">
        <v>347</v>
      </c>
      <c r="C362" s="264" t="s">
        <v>732</v>
      </c>
      <c r="D362" s="263" t="s">
        <v>731</v>
      </c>
      <c r="E362" s="276" t="s">
        <v>1757</v>
      </c>
      <c r="F362" s="271" t="s">
        <v>1756</v>
      </c>
      <c r="G362" s="275" t="s">
        <v>1380</v>
      </c>
      <c r="H362" s="269">
        <v>102.508</v>
      </c>
      <c r="I362" s="268" t="s">
        <v>26</v>
      </c>
      <c r="J362" s="333">
        <v>4</v>
      </c>
      <c r="K362" s="253">
        <f t="shared" si="8"/>
        <v>410.03199999999998</v>
      </c>
      <c r="L362" s="267" t="s">
        <v>129</v>
      </c>
      <c r="M362" s="266" t="s">
        <v>62</v>
      </c>
      <c r="N362" s="266" t="s">
        <v>27</v>
      </c>
      <c r="O362" s="265" t="s">
        <v>51</v>
      </c>
      <c r="P362" s="55" t="s">
        <v>52</v>
      </c>
      <c r="Q362" s="56" t="s">
        <v>53</v>
      </c>
    </row>
    <row r="363" spans="1:17" s="250" customFormat="1" ht="51" x14ac:dyDescent="0.25">
      <c r="A363" s="324" t="s">
        <v>967</v>
      </c>
      <c r="B363" s="262">
        <v>348</v>
      </c>
      <c r="C363" s="264" t="s">
        <v>732</v>
      </c>
      <c r="D363" s="263" t="s">
        <v>731</v>
      </c>
      <c r="E363" s="276" t="s">
        <v>1755</v>
      </c>
      <c r="F363" s="271" t="s">
        <v>1754</v>
      </c>
      <c r="G363" s="275" t="s">
        <v>1380</v>
      </c>
      <c r="H363" s="269">
        <v>110.11666666666667</v>
      </c>
      <c r="I363" s="268" t="s">
        <v>26</v>
      </c>
      <c r="J363" s="333">
        <v>2</v>
      </c>
      <c r="K363" s="253">
        <f t="shared" si="8"/>
        <v>220.23333333333335</v>
      </c>
      <c r="L363" s="267" t="s">
        <v>129</v>
      </c>
      <c r="M363" s="266" t="s">
        <v>62</v>
      </c>
      <c r="N363" s="266" t="s">
        <v>27</v>
      </c>
      <c r="O363" s="265" t="s">
        <v>51</v>
      </c>
      <c r="P363" s="55" t="s">
        <v>52</v>
      </c>
      <c r="Q363" s="56" t="s">
        <v>53</v>
      </c>
    </row>
    <row r="364" spans="1:17" s="250" customFormat="1" ht="51" x14ac:dyDescent="0.25">
      <c r="A364" s="324" t="s">
        <v>967</v>
      </c>
      <c r="B364" s="262">
        <v>349</v>
      </c>
      <c r="C364" s="264" t="s">
        <v>732</v>
      </c>
      <c r="D364" s="263" t="s">
        <v>731</v>
      </c>
      <c r="E364" s="276" t="s">
        <v>1753</v>
      </c>
      <c r="F364" s="271" t="s">
        <v>1752</v>
      </c>
      <c r="G364" s="275" t="s">
        <v>1380</v>
      </c>
      <c r="H364" s="269">
        <v>1247.32</v>
      </c>
      <c r="I364" s="268" t="s">
        <v>26</v>
      </c>
      <c r="J364" s="333">
        <v>3</v>
      </c>
      <c r="K364" s="253">
        <f t="shared" si="8"/>
        <v>3741.96</v>
      </c>
      <c r="L364" s="267" t="s">
        <v>129</v>
      </c>
      <c r="M364" s="266" t="s">
        <v>62</v>
      </c>
      <c r="N364" s="266" t="s">
        <v>27</v>
      </c>
      <c r="O364" s="265" t="s">
        <v>51</v>
      </c>
      <c r="P364" s="55" t="s">
        <v>52</v>
      </c>
      <c r="Q364" s="56" t="s">
        <v>53</v>
      </c>
    </row>
    <row r="365" spans="1:17" s="250" customFormat="1" ht="51" x14ac:dyDescent="0.25">
      <c r="A365" s="324" t="s">
        <v>967</v>
      </c>
      <c r="B365" s="262">
        <v>350</v>
      </c>
      <c r="C365" s="264" t="s">
        <v>1208</v>
      </c>
      <c r="D365" s="263" t="s">
        <v>789</v>
      </c>
      <c r="E365" s="276" t="s">
        <v>1751</v>
      </c>
      <c r="F365" s="271" t="s">
        <v>1750</v>
      </c>
      <c r="G365" s="283" t="s">
        <v>1373</v>
      </c>
      <c r="H365" s="269">
        <v>132.54499999999999</v>
      </c>
      <c r="I365" s="268" t="s">
        <v>26</v>
      </c>
      <c r="J365" s="333">
        <v>4</v>
      </c>
      <c r="K365" s="253">
        <f t="shared" si="8"/>
        <v>530.17999999999995</v>
      </c>
      <c r="L365" s="267" t="s">
        <v>1372</v>
      </c>
      <c r="M365" s="266" t="s">
        <v>1331</v>
      </c>
      <c r="N365" s="266" t="s">
        <v>27</v>
      </c>
      <c r="O365" s="265" t="s">
        <v>51</v>
      </c>
      <c r="P365" s="55" t="s">
        <v>52</v>
      </c>
      <c r="Q365" s="56" t="s">
        <v>53</v>
      </c>
    </row>
    <row r="366" spans="1:17" s="250" customFormat="1" ht="51" x14ac:dyDescent="0.25">
      <c r="A366" s="324" t="s">
        <v>967</v>
      </c>
      <c r="B366" s="262">
        <v>351</v>
      </c>
      <c r="C366" s="264" t="s">
        <v>1052</v>
      </c>
      <c r="D366" s="263" t="s">
        <v>1043</v>
      </c>
      <c r="E366" s="276" t="s">
        <v>1749</v>
      </c>
      <c r="F366" s="271" t="s">
        <v>1748</v>
      </c>
      <c r="G366" s="273" t="s">
        <v>1036</v>
      </c>
      <c r="H366" s="269">
        <v>6.2055639097744359</v>
      </c>
      <c r="I366" s="268" t="s">
        <v>26</v>
      </c>
      <c r="J366" s="333">
        <v>266</v>
      </c>
      <c r="K366" s="253">
        <f t="shared" si="8"/>
        <v>1650.68</v>
      </c>
      <c r="L366" s="267" t="s">
        <v>49</v>
      </c>
      <c r="M366" s="266" t="s">
        <v>50</v>
      </c>
      <c r="N366" s="266" t="s">
        <v>27</v>
      </c>
      <c r="O366" s="265" t="s">
        <v>51</v>
      </c>
      <c r="P366" s="55" t="s">
        <v>52</v>
      </c>
      <c r="Q366" s="56" t="s">
        <v>53</v>
      </c>
    </row>
    <row r="367" spans="1:17" s="250" customFormat="1" ht="51" x14ac:dyDescent="0.25">
      <c r="A367" s="324" t="s">
        <v>967</v>
      </c>
      <c r="B367" s="262">
        <v>352</v>
      </c>
      <c r="C367" s="264" t="s">
        <v>732</v>
      </c>
      <c r="D367" s="263" t="s">
        <v>731</v>
      </c>
      <c r="E367" s="276" t="s">
        <v>1747</v>
      </c>
      <c r="F367" s="271" t="s">
        <v>1746</v>
      </c>
      <c r="G367" s="273" t="s">
        <v>1745</v>
      </c>
      <c r="H367" s="269">
        <v>24236.89</v>
      </c>
      <c r="I367" s="268" t="s">
        <v>104</v>
      </c>
      <c r="J367" s="333">
        <v>1</v>
      </c>
      <c r="K367" s="253">
        <f t="shared" si="8"/>
        <v>24236.89</v>
      </c>
      <c r="L367" s="267" t="s">
        <v>49</v>
      </c>
      <c r="M367" s="266" t="s">
        <v>640</v>
      </c>
      <c r="N367" s="266" t="s">
        <v>27</v>
      </c>
      <c r="O367" s="265" t="s">
        <v>51</v>
      </c>
      <c r="P367" s="55" t="s">
        <v>52</v>
      </c>
      <c r="Q367" s="56" t="s">
        <v>53</v>
      </c>
    </row>
    <row r="368" spans="1:17" s="250" customFormat="1" ht="51" x14ac:dyDescent="0.25">
      <c r="A368" s="324" t="s">
        <v>967</v>
      </c>
      <c r="B368" s="262">
        <v>353</v>
      </c>
      <c r="C368" s="264" t="s">
        <v>1208</v>
      </c>
      <c r="D368" s="263" t="s">
        <v>789</v>
      </c>
      <c r="E368" s="276" t="s">
        <v>1744</v>
      </c>
      <c r="F368" s="271" t="s">
        <v>1743</v>
      </c>
      <c r="G368" s="50" t="s">
        <v>1373</v>
      </c>
      <c r="H368" s="269">
        <v>1173.55</v>
      </c>
      <c r="I368" s="268" t="s">
        <v>26</v>
      </c>
      <c r="J368" s="333">
        <v>1</v>
      </c>
      <c r="K368" s="253">
        <f t="shared" si="8"/>
        <v>1173.55</v>
      </c>
      <c r="L368" s="267" t="s">
        <v>1372</v>
      </c>
      <c r="M368" s="266" t="s">
        <v>1331</v>
      </c>
      <c r="N368" s="266" t="s">
        <v>27</v>
      </c>
      <c r="O368" s="265" t="s">
        <v>51</v>
      </c>
      <c r="P368" s="55" t="s">
        <v>52</v>
      </c>
      <c r="Q368" s="56" t="s">
        <v>53</v>
      </c>
    </row>
    <row r="369" spans="1:17" s="250" customFormat="1" ht="51" x14ac:dyDescent="0.25">
      <c r="A369" s="324" t="s">
        <v>967</v>
      </c>
      <c r="B369" s="262">
        <v>354</v>
      </c>
      <c r="C369" s="264" t="s">
        <v>236</v>
      </c>
      <c r="D369" s="263" t="s">
        <v>727</v>
      </c>
      <c r="E369" s="276" t="s">
        <v>1742</v>
      </c>
      <c r="F369" s="271" t="s">
        <v>1741</v>
      </c>
      <c r="G369" s="275" t="s">
        <v>1740</v>
      </c>
      <c r="H369" s="269">
        <v>2879.4355555555553</v>
      </c>
      <c r="I369" s="268" t="s">
        <v>26</v>
      </c>
      <c r="J369" s="333">
        <v>9</v>
      </c>
      <c r="K369" s="253">
        <f t="shared" si="8"/>
        <v>25914.92</v>
      </c>
      <c r="L369" s="267" t="s">
        <v>129</v>
      </c>
      <c r="M369" s="266" t="s">
        <v>62</v>
      </c>
      <c r="N369" s="266" t="s">
        <v>27</v>
      </c>
      <c r="O369" s="265" t="s">
        <v>51</v>
      </c>
      <c r="P369" s="55" t="s">
        <v>52</v>
      </c>
      <c r="Q369" s="56" t="s">
        <v>53</v>
      </c>
    </row>
    <row r="370" spans="1:17" s="250" customFormat="1" ht="51" x14ac:dyDescent="0.25">
      <c r="A370" s="324" t="s">
        <v>967</v>
      </c>
      <c r="B370" s="262">
        <v>355</v>
      </c>
      <c r="C370" s="264" t="s">
        <v>252</v>
      </c>
      <c r="D370" s="263" t="s">
        <v>727</v>
      </c>
      <c r="E370" s="276" t="s">
        <v>1739</v>
      </c>
      <c r="F370" s="271" t="s">
        <v>1738</v>
      </c>
      <c r="G370" s="50">
        <v>43160</v>
      </c>
      <c r="H370" s="269">
        <v>73.482500000000002</v>
      </c>
      <c r="I370" s="268" t="s">
        <v>26</v>
      </c>
      <c r="J370" s="333">
        <v>12</v>
      </c>
      <c r="K370" s="253">
        <f t="shared" si="8"/>
        <v>881.79</v>
      </c>
      <c r="L370" s="267" t="s">
        <v>49</v>
      </c>
      <c r="M370" s="266" t="s">
        <v>50</v>
      </c>
      <c r="N370" s="266" t="s">
        <v>27</v>
      </c>
      <c r="O370" s="265" t="s">
        <v>51</v>
      </c>
      <c r="P370" s="55" t="s">
        <v>52</v>
      </c>
      <c r="Q370" s="56" t="s">
        <v>53</v>
      </c>
    </row>
    <row r="371" spans="1:17" s="250" customFormat="1" ht="51" x14ac:dyDescent="0.25">
      <c r="A371" s="324" t="s">
        <v>967</v>
      </c>
      <c r="B371" s="262">
        <v>356</v>
      </c>
      <c r="C371" s="264" t="s">
        <v>966</v>
      </c>
      <c r="D371" s="263" t="s">
        <v>770</v>
      </c>
      <c r="E371" s="276" t="s">
        <v>1737</v>
      </c>
      <c r="F371" s="271" t="s">
        <v>1736</v>
      </c>
      <c r="G371" s="275" t="s">
        <v>1735</v>
      </c>
      <c r="H371" s="269">
        <v>166.74363636363637</v>
      </c>
      <c r="I371" s="268" t="s">
        <v>26</v>
      </c>
      <c r="J371" s="333">
        <v>33</v>
      </c>
      <c r="K371" s="253">
        <f t="shared" si="8"/>
        <v>5502.54</v>
      </c>
      <c r="L371" s="267" t="s">
        <v>129</v>
      </c>
      <c r="M371" s="266" t="s">
        <v>62</v>
      </c>
      <c r="N371" s="266" t="s">
        <v>27</v>
      </c>
      <c r="O371" s="265" t="s">
        <v>51</v>
      </c>
      <c r="P371" s="55" t="s">
        <v>52</v>
      </c>
      <c r="Q371" s="56" t="s">
        <v>53</v>
      </c>
    </row>
    <row r="372" spans="1:17" s="250" customFormat="1" ht="51" x14ac:dyDescent="0.25">
      <c r="A372" s="324" t="s">
        <v>967</v>
      </c>
      <c r="B372" s="262">
        <v>357</v>
      </c>
      <c r="C372" s="264" t="s">
        <v>1203</v>
      </c>
      <c r="D372" s="263" t="s">
        <v>800</v>
      </c>
      <c r="E372" s="276">
        <v>208010017</v>
      </c>
      <c r="F372" s="271" t="s">
        <v>1732</v>
      </c>
      <c r="G372" s="275" t="s">
        <v>1734</v>
      </c>
      <c r="H372" s="269">
        <v>1.56</v>
      </c>
      <c r="I372" s="268" t="s">
        <v>26</v>
      </c>
      <c r="J372" s="333">
        <v>100</v>
      </c>
      <c r="K372" s="253">
        <f t="shared" si="8"/>
        <v>156</v>
      </c>
      <c r="L372" s="267" t="s">
        <v>129</v>
      </c>
      <c r="M372" s="266" t="s">
        <v>62</v>
      </c>
      <c r="N372" s="266" t="s">
        <v>27</v>
      </c>
      <c r="O372" s="265" t="s">
        <v>51</v>
      </c>
      <c r="P372" s="55" t="s">
        <v>52</v>
      </c>
      <c r="Q372" s="56" t="s">
        <v>53</v>
      </c>
    </row>
    <row r="373" spans="1:17" s="250" customFormat="1" ht="51" x14ac:dyDescent="0.25">
      <c r="A373" s="324" t="s">
        <v>967</v>
      </c>
      <c r="B373" s="262">
        <v>358</v>
      </c>
      <c r="C373" s="264" t="s">
        <v>1203</v>
      </c>
      <c r="D373" s="263" t="s">
        <v>800</v>
      </c>
      <c r="E373" s="276" t="s">
        <v>1733</v>
      </c>
      <c r="F373" s="271" t="s">
        <v>1732</v>
      </c>
      <c r="G373" s="275" t="s">
        <v>1689</v>
      </c>
      <c r="H373" s="269">
        <v>7.7410526315789485E-2</v>
      </c>
      <c r="I373" s="268" t="s">
        <v>26</v>
      </c>
      <c r="J373" s="333">
        <v>1900</v>
      </c>
      <c r="K373" s="253">
        <f t="shared" si="8"/>
        <v>147.08000000000001</v>
      </c>
      <c r="L373" s="267" t="s">
        <v>1372</v>
      </c>
      <c r="M373" s="266" t="s">
        <v>1331</v>
      </c>
      <c r="N373" s="266" t="s">
        <v>27</v>
      </c>
      <c r="O373" s="265" t="s">
        <v>51</v>
      </c>
      <c r="P373" s="55" t="s">
        <v>52</v>
      </c>
      <c r="Q373" s="56" t="s">
        <v>53</v>
      </c>
    </row>
    <row r="374" spans="1:17" s="250" customFormat="1" ht="51" x14ac:dyDescent="0.25">
      <c r="A374" s="324" t="s">
        <v>967</v>
      </c>
      <c r="B374" s="262">
        <v>359</v>
      </c>
      <c r="C374" s="264" t="s">
        <v>728</v>
      </c>
      <c r="D374" s="263" t="s">
        <v>727</v>
      </c>
      <c r="E374" s="276" t="s">
        <v>1731</v>
      </c>
      <c r="F374" s="271" t="s">
        <v>1730</v>
      </c>
      <c r="G374" s="275" t="s">
        <v>1036</v>
      </c>
      <c r="H374" s="269">
        <v>22.114999999999998</v>
      </c>
      <c r="I374" s="268" t="s">
        <v>26</v>
      </c>
      <c r="J374" s="333">
        <v>2</v>
      </c>
      <c r="K374" s="253">
        <f t="shared" si="8"/>
        <v>44.23</v>
      </c>
      <c r="L374" s="267" t="s">
        <v>49</v>
      </c>
      <c r="M374" s="266" t="s">
        <v>50</v>
      </c>
      <c r="N374" s="266" t="s">
        <v>27</v>
      </c>
      <c r="O374" s="265" t="s">
        <v>51</v>
      </c>
      <c r="P374" s="55" t="s">
        <v>52</v>
      </c>
      <c r="Q374" s="56" t="s">
        <v>53</v>
      </c>
    </row>
    <row r="375" spans="1:17" s="250" customFormat="1" ht="51" x14ac:dyDescent="0.25">
      <c r="A375" s="324" t="s">
        <v>967</v>
      </c>
      <c r="B375" s="262">
        <v>360</v>
      </c>
      <c r="C375" s="264" t="s">
        <v>152</v>
      </c>
      <c r="D375" s="263" t="s">
        <v>727</v>
      </c>
      <c r="E375" s="276" t="s">
        <v>1729</v>
      </c>
      <c r="F375" s="271" t="s">
        <v>1728</v>
      </c>
      <c r="G375" s="275" t="s">
        <v>1433</v>
      </c>
      <c r="H375" s="269">
        <v>1810.93</v>
      </c>
      <c r="I375" s="268" t="s">
        <v>26</v>
      </c>
      <c r="J375" s="333">
        <v>1</v>
      </c>
      <c r="K375" s="253">
        <f t="shared" si="8"/>
        <v>1810.93</v>
      </c>
      <c r="L375" s="267" t="s">
        <v>1372</v>
      </c>
      <c r="M375" s="266" t="s">
        <v>1331</v>
      </c>
      <c r="N375" s="266" t="s">
        <v>27</v>
      </c>
      <c r="O375" s="265" t="s">
        <v>51</v>
      </c>
      <c r="P375" s="55" t="s">
        <v>52</v>
      </c>
      <c r="Q375" s="56" t="s">
        <v>53</v>
      </c>
    </row>
    <row r="376" spans="1:17" s="250" customFormat="1" ht="51" x14ac:dyDescent="0.25">
      <c r="A376" s="324" t="s">
        <v>967</v>
      </c>
      <c r="B376" s="262">
        <v>361</v>
      </c>
      <c r="C376" s="264" t="s">
        <v>1292</v>
      </c>
      <c r="D376" s="263" t="s">
        <v>770</v>
      </c>
      <c r="E376" s="274" t="s">
        <v>1727</v>
      </c>
      <c r="F376" s="271" t="s">
        <v>1726</v>
      </c>
      <c r="G376" s="275" t="s">
        <v>1725</v>
      </c>
      <c r="H376" s="282">
        <v>37688.4375</v>
      </c>
      <c r="I376" s="281" t="s">
        <v>742</v>
      </c>
      <c r="J376" s="333">
        <v>3.2000000000000001E-2</v>
      </c>
      <c r="K376" s="253">
        <f t="shared" si="8"/>
        <v>1206.03</v>
      </c>
      <c r="L376" s="267"/>
      <c r="M376" s="266" t="s">
        <v>1724</v>
      </c>
      <c r="N376" s="266" t="s">
        <v>27</v>
      </c>
      <c r="O376" s="265" t="s">
        <v>51</v>
      </c>
      <c r="P376" s="55" t="s">
        <v>52</v>
      </c>
      <c r="Q376" s="56" t="s">
        <v>53</v>
      </c>
    </row>
    <row r="377" spans="1:17" s="250" customFormat="1" ht="51" x14ac:dyDescent="0.25">
      <c r="A377" s="324" t="s">
        <v>967</v>
      </c>
      <c r="B377" s="262">
        <v>362</v>
      </c>
      <c r="C377" s="264" t="s">
        <v>728</v>
      </c>
      <c r="D377" s="263" t="s">
        <v>727</v>
      </c>
      <c r="E377" s="276" t="s">
        <v>1723</v>
      </c>
      <c r="F377" s="271" t="s">
        <v>1722</v>
      </c>
      <c r="G377" s="275">
        <v>41589</v>
      </c>
      <c r="H377" s="269">
        <v>953.6</v>
      </c>
      <c r="I377" s="268" t="s">
        <v>26</v>
      </c>
      <c r="J377" s="333">
        <v>2</v>
      </c>
      <c r="K377" s="253">
        <f t="shared" si="8"/>
        <v>1907.2</v>
      </c>
      <c r="L377" s="267" t="s">
        <v>129</v>
      </c>
      <c r="M377" s="266" t="s">
        <v>62</v>
      </c>
      <c r="N377" s="266" t="s">
        <v>27</v>
      </c>
      <c r="O377" s="265" t="s">
        <v>51</v>
      </c>
      <c r="P377" s="55" t="s">
        <v>52</v>
      </c>
      <c r="Q377" s="56" t="s">
        <v>53</v>
      </c>
    </row>
    <row r="378" spans="1:17" s="250" customFormat="1" ht="51" x14ac:dyDescent="0.25">
      <c r="A378" s="324" t="s">
        <v>967</v>
      </c>
      <c r="B378" s="262">
        <v>363</v>
      </c>
      <c r="C378" s="264" t="s">
        <v>1052</v>
      </c>
      <c r="D378" s="263" t="s">
        <v>1043</v>
      </c>
      <c r="E378" s="276" t="s">
        <v>1721</v>
      </c>
      <c r="F378" s="271" t="s">
        <v>1720</v>
      </c>
      <c r="G378" s="275" t="s">
        <v>1036</v>
      </c>
      <c r="H378" s="269">
        <v>4.8079999999999998</v>
      </c>
      <c r="I378" s="268" t="s">
        <v>26</v>
      </c>
      <c r="J378" s="333">
        <v>110</v>
      </c>
      <c r="K378" s="253">
        <f t="shared" si="8"/>
        <v>528.88</v>
      </c>
      <c r="L378" s="267" t="s">
        <v>49</v>
      </c>
      <c r="M378" s="266" t="s">
        <v>50</v>
      </c>
      <c r="N378" s="266" t="s">
        <v>27</v>
      </c>
      <c r="O378" s="265" t="s">
        <v>51</v>
      </c>
      <c r="P378" s="55" t="s">
        <v>52</v>
      </c>
      <c r="Q378" s="56" t="s">
        <v>53</v>
      </c>
    </row>
    <row r="379" spans="1:17" s="250" customFormat="1" ht="51" x14ac:dyDescent="0.25">
      <c r="A379" s="324" t="s">
        <v>967</v>
      </c>
      <c r="B379" s="262">
        <v>364</v>
      </c>
      <c r="C379" s="264" t="s">
        <v>1203</v>
      </c>
      <c r="D379" s="263" t="s">
        <v>727</v>
      </c>
      <c r="E379" s="276" t="s">
        <v>1719</v>
      </c>
      <c r="F379" s="271" t="s">
        <v>1718</v>
      </c>
      <c r="G379" s="275" t="s">
        <v>1717</v>
      </c>
      <c r="H379" s="269">
        <v>21.476086956521737</v>
      </c>
      <c r="I379" s="268" t="s">
        <v>26</v>
      </c>
      <c r="J379" s="333">
        <v>46</v>
      </c>
      <c r="K379" s="253">
        <f t="shared" si="8"/>
        <v>987.89999999999986</v>
      </c>
      <c r="L379" s="267" t="s">
        <v>129</v>
      </c>
      <c r="M379" s="266" t="s">
        <v>62</v>
      </c>
      <c r="N379" s="266" t="s">
        <v>27</v>
      </c>
      <c r="O379" s="265" t="s">
        <v>51</v>
      </c>
      <c r="P379" s="55" t="s">
        <v>52</v>
      </c>
      <c r="Q379" s="56" t="s">
        <v>53</v>
      </c>
    </row>
    <row r="380" spans="1:17" s="250" customFormat="1" ht="51" x14ac:dyDescent="0.25">
      <c r="A380" s="324" t="s">
        <v>967</v>
      </c>
      <c r="B380" s="262">
        <v>365</v>
      </c>
      <c r="C380" s="264" t="s">
        <v>858</v>
      </c>
      <c r="D380" s="263" t="s">
        <v>727</v>
      </c>
      <c r="E380" s="276">
        <v>801020049</v>
      </c>
      <c r="F380" s="271" t="s">
        <v>1716</v>
      </c>
      <c r="G380" s="275" t="s">
        <v>1715</v>
      </c>
      <c r="H380" s="269">
        <v>3999.22</v>
      </c>
      <c r="I380" s="268" t="s">
        <v>26</v>
      </c>
      <c r="J380" s="333">
        <v>1</v>
      </c>
      <c r="K380" s="253">
        <f t="shared" si="8"/>
        <v>3999.22</v>
      </c>
      <c r="L380" s="267" t="s">
        <v>234</v>
      </c>
      <c r="M380" s="266" t="s">
        <v>50</v>
      </c>
      <c r="N380" s="266" t="s">
        <v>27</v>
      </c>
      <c r="O380" s="265" t="s">
        <v>1328</v>
      </c>
      <c r="P380" s="55" t="s">
        <v>52</v>
      </c>
      <c r="Q380" s="56" t="s">
        <v>53</v>
      </c>
    </row>
    <row r="381" spans="1:17" s="250" customFormat="1" ht="51" x14ac:dyDescent="0.25">
      <c r="A381" s="324" t="s">
        <v>967</v>
      </c>
      <c r="B381" s="262">
        <v>366</v>
      </c>
      <c r="C381" s="264" t="s">
        <v>858</v>
      </c>
      <c r="D381" s="263" t="s">
        <v>727</v>
      </c>
      <c r="E381" s="276">
        <v>801020001</v>
      </c>
      <c r="F381" s="271" t="s">
        <v>1714</v>
      </c>
      <c r="G381" s="275" t="s">
        <v>1713</v>
      </c>
      <c r="H381" s="269">
        <v>1050.868918918919</v>
      </c>
      <c r="I381" s="268" t="s">
        <v>26</v>
      </c>
      <c r="J381" s="333">
        <v>74</v>
      </c>
      <c r="K381" s="253">
        <f t="shared" si="8"/>
        <v>77764.3</v>
      </c>
      <c r="L381" s="267" t="s">
        <v>234</v>
      </c>
      <c r="M381" s="266" t="s">
        <v>50</v>
      </c>
      <c r="N381" s="266" t="s">
        <v>27</v>
      </c>
      <c r="O381" s="265" t="s">
        <v>28</v>
      </c>
      <c r="P381" s="55" t="s">
        <v>52</v>
      </c>
      <c r="Q381" s="56" t="s">
        <v>53</v>
      </c>
    </row>
    <row r="382" spans="1:17" s="250" customFormat="1" ht="51" x14ac:dyDescent="0.25">
      <c r="A382" s="324" t="s">
        <v>967</v>
      </c>
      <c r="B382" s="262">
        <v>367</v>
      </c>
      <c r="C382" s="264" t="s">
        <v>858</v>
      </c>
      <c r="D382" s="263" t="s">
        <v>727</v>
      </c>
      <c r="E382" s="276" t="s">
        <v>1035</v>
      </c>
      <c r="F382" s="271" t="s">
        <v>1034</v>
      </c>
      <c r="G382" s="275" t="s">
        <v>1712</v>
      </c>
      <c r="H382" s="269">
        <v>1152.4712500000001</v>
      </c>
      <c r="I382" s="268" t="s">
        <v>26</v>
      </c>
      <c r="J382" s="333">
        <v>6</v>
      </c>
      <c r="K382" s="253">
        <f t="shared" si="8"/>
        <v>6914.8275000000003</v>
      </c>
      <c r="L382" s="267" t="s">
        <v>234</v>
      </c>
      <c r="M382" s="266" t="s">
        <v>50</v>
      </c>
      <c r="N382" s="266" t="s">
        <v>27</v>
      </c>
      <c r="O382" s="265" t="s">
        <v>28</v>
      </c>
      <c r="P382" s="55" t="s">
        <v>52</v>
      </c>
      <c r="Q382" s="56" t="s">
        <v>53</v>
      </c>
    </row>
    <row r="383" spans="1:17" s="250" customFormat="1" ht="51" x14ac:dyDescent="0.25">
      <c r="A383" s="324" t="s">
        <v>967</v>
      </c>
      <c r="B383" s="262">
        <v>368</v>
      </c>
      <c r="C383" s="264" t="s">
        <v>858</v>
      </c>
      <c r="D383" s="263" t="s">
        <v>727</v>
      </c>
      <c r="E383" s="276" t="s">
        <v>1035</v>
      </c>
      <c r="F383" s="271" t="s">
        <v>1034</v>
      </c>
      <c r="G383" s="275">
        <v>43845</v>
      </c>
      <c r="H383" s="269">
        <v>1643.33</v>
      </c>
      <c r="I383" s="268" t="s">
        <v>26</v>
      </c>
      <c r="J383" s="333">
        <v>7</v>
      </c>
      <c r="K383" s="253">
        <f t="shared" si="8"/>
        <v>11503.31</v>
      </c>
      <c r="L383" s="267" t="s">
        <v>61</v>
      </c>
      <c r="M383" s="266" t="s">
        <v>62</v>
      </c>
      <c r="N383" s="266" t="s">
        <v>27</v>
      </c>
      <c r="O383" s="265" t="s">
        <v>28</v>
      </c>
      <c r="P383" s="55" t="s">
        <v>52</v>
      </c>
      <c r="Q383" s="56" t="s">
        <v>53</v>
      </c>
    </row>
    <row r="384" spans="1:17" s="250" customFormat="1" ht="51" x14ac:dyDescent="0.25">
      <c r="A384" s="324" t="s">
        <v>967</v>
      </c>
      <c r="B384" s="262">
        <v>369</v>
      </c>
      <c r="C384" s="264" t="s">
        <v>236</v>
      </c>
      <c r="D384" s="263" t="s">
        <v>1697</v>
      </c>
      <c r="E384" s="276" t="s">
        <v>1711</v>
      </c>
      <c r="F384" s="271" t="s">
        <v>1710</v>
      </c>
      <c r="G384" s="273" t="s">
        <v>1258</v>
      </c>
      <c r="H384" s="269">
        <v>750</v>
      </c>
      <c r="I384" s="268" t="s">
        <v>26</v>
      </c>
      <c r="J384" s="333">
        <v>2</v>
      </c>
      <c r="K384" s="253">
        <f t="shared" si="8"/>
        <v>1500</v>
      </c>
      <c r="L384" s="267" t="s">
        <v>49</v>
      </c>
      <c r="M384" s="266" t="s">
        <v>50</v>
      </c>
      <c r="N384" s="266" t="s">
        <v>27</v>
      </c>
      <c r="O384" s="265" t="s">
        <v>51</v>
      </c>
      <c r="P384" s="55" t="s">
        <v>52</v>
      </c>
      <c r="Q384" s="56" t="s">
        <v>53</v>
      </c>
    </row>
    <row r="385" spans="1:17" s="250" customFormat="1" ht="51" x14ac:dyDescent="0.25">
      <c r="A385" s="324" t="s">
        <v>967</v>
      </c>
      <c r="B385" s="262">
        <v>370</v>
      </c>
      <c r="C385" s="264" t="s">
        <v>236</v>
      </c>
      <c r="D385" s="263" t="s">
        <v>1697</v>
      </c>
      <c r="E385" s="276" t="s">
        <v>1709</v>
      </c>
      <c r="F385" s="271" t="s">
        <v>1708</v>
      </c>
      <c r="G385" s="273" t="s">
        <v>1258</v>
      </c>
      <c r="H385" s="269">
        <v>1685</v>
      </c>
      <c r="I385" s="268" t="s">
        <v>26</v>
      </c>
      <c r="J385" s="333">
        <v>1</v>
      </c>
      <c r="K385" s="253">
        <f t="shared" si="8"/>
        <v>1685</v>
      </c>
      <c r="L385" s="267" t="s">
        <v>49</v>
      </c>
      <c r="M385" s="266" t="s">
        <v>50</v>
      </c>
      <c r="N385" s="266" t="s">
        <v>27</v>
      </c>
      <c r="O385" s="265" t="s">
        <v>51</v>
      </c>
      <c r="P385" s="55" t="s">
        <v>52</v>
      </c>
      <c r="Q385" s="56" t="s">
        <v>53</v>
      </c>
    </row>
    <row r="386" spans="1:17" s="250" customFormat="1" ht="51" x14ac:dyDescent="0.25">
      <c r="A386" s="324" t="s">
        <v>967</v>
      </c>
      <c r="B386" s="262">
        <v>371</v>
      </c>
      <c r="C386" s="264" t="s">
        <v>236</v>
      </c>
      <c r="D386" s="263" t="s">
        <v>1697</v>
      </c>
      <c r="E386" s="276" t="s">
        <v>1707</v>
      </c>
      <c r="F386" s="271" t="s">
        <v>1706</v>
      </c>
      <c r="G386" s="273" t="s">
        <v>1258</v>
      </c>
      <c r="H386" s="269">
        <v>2805.6</v>
      </c>
      <c r="I386" s="268" t="s">
        <v>26</v>
      </c>
      <c r="J386" s="333">
        <v>1</v>
      </c>
      <c r="K386" s="253">
        <f t="shared" si="8"/>
        <v>2805.6</v>
      </c>
      <c r="L386" s="267" t="s">
        <v>49</v>
      </c>
      <c r="M386" s="266" t="s">
        <v>50</v>
      </c>
      <c r="N386" s="266" t="s">
        <v>27</v>
      </c>
      <c r="O386" s="265" t="s">
        <v>51</v>
      </c>
      <c r="P386" s="55" t="s">
        <v>52</v>
      </c>
      <c r="Q386" s="56" t="s">
        <v>53</v>
      </c>
    </row>
    <row r="387" spans="1:17" s="250" customFormat="1" ht="51" x14ac:dyDescent="0.25">
      <c r="A387" s="324" t="s">
        <v>967</v>
      </c>
      <c r="B387" s="262">
        <v>372</v>
      </c>
      <c r="C387" s="264" t="s">
        <v>236</v>
      </c>
      <c r="D387" s="263" t="s">
        <v>1697</v>
      </c>
      <c r="E387" s="276" t="s">
        <v>1705</v>
      </c>
      <c r="F387" s="271" t="s">
        <v>1704</v>
      </c>
      <c r="G387" s="273" t="s">
        <v>1258</v>
      </c>
      <c r="H387" s="269">
        <v>2400</v>
      </c>
      <c r="I387" s="268" t="s">
        <v>26</v>
      </c>
      <c r="J387" s="333">
        <v>1</v>
      </c>
      <c r="K387" s="253">
        <f t="shared" si="8"/>
        <v>2400</v>
      </c>
      <c r="L387" s="267" t="s">
        <v>49</v>
      </c>
      <c r="M387" s="266" t="s">
        <v>50</v>
      </c>
      <c r="N387" s="266" t="s">
        <v>27</v>
      </c>
      <c r="O387" s="265" t="s">
        <v>51</v>
      </c>
      <c r="P387" s="55" t="s">
        <v>52</v>
      </c>
      <c r="Q387" s="56" t="s">
        <v>53</v>
      </c>
    </row>
    <row r="388" spans="1:17" s="250" customFormat="1" ht="51" x14ac:dyDescent="0.25">
      <c r="A388" s="324" t="s">
        <v>967</v>
      </c>
      <c r="B388" s="262">
        <v>373</v>
      </c>
      <c r="C388" s="264" t="s">
        <v>236</v>
      </c>
      <c r="D388" s="263" t="s">
        <v>1697</v>
      </c>
      <c r="E388" s="276" t="s">
        <v>1703</v>
      </c>
      <c r="F388" s="271" t="s">
        <v>1702</v>
      </c>
      <c r="G388" s="273" t="s">
        <v>1258</v>
      </c>
      <c r="H388" s="269">
        <v>1657.8</v>
      </c>
      <c r="I388" s="268" t="s">
        <v>26</v>
      </c>
      <c r="J388" s="333">
        <v>3</v>
      </c>
      <c r="K388" s="253">
        <f t="shared" si="8"/>
        <v>4973.3999999999996</v>
      </c>
      <c r="L388" s="267" t="s">
        <v>49</v>
      </c>
      <c r="M388" s="266" t="s">
        <v>50</v>
      </c>
      <c r="N388" s="266" t="s">
        <v>27</v>
      </c>
      <c r="O388" s="265" t="s">
        <v>51</v>
      </c>
      <c r="P388" s="55" t="s">
        <v>52</v>
      </c>
      <c r="Q388" s="56" t="s">
        <v>53</v>
      </c>
    </row>
    <row r="389" spans="1:17" s="250" customFormat="1" ht="51" x14ac:dyDescent="0.25">
      <c r="A389" s="324" t="s">
        <v>967</v>
      </c>
      <c r="B389" s="262">
        <v>374</v>
      </c>
      <c r="C389" s="264" t="s">
        <v>236</v>
      </c>
      <c r="D389" s="263" t="s">
        <v>1697</v>
      </c>
      <c r="E389" s="276" t="s">
        <v>1701</v>
      </c>
      <c r="F389" s="271" t="s">
        <v>1700</v>
      </c>
      <c r="G389" s="273" t="s">
        <v>1258</v>
      </c>
      <c r="H389" s="269">
        <v>1188</v>
      </c>
      <c r="I389" s="268" t="s">
        <v>26</v>
      </c>
      <c r="J389" s="333">
        <v>1</v>
      </c>
      <c r="K389" s="253">
        <f t="shared" si="8"/>
        <v>1188</v>
      </c>
      <c r="L389" s="267" t="s">
        <v>49</v>
      </c>
      <c r="M389" s="266" t="s">
        <v>50</v>
      </c>
      <c r="N389" s="266" t="s">
        <v>27</v>
      </c>
      <c r="O389" s="265" t="s">
        <v>51</v>
      </c>
      <c r="P389" s="55" t="s">
        <v>52</v>
      </c>
      <c r="Q389" s="56" t="s">
        <v>53</v>
      </c>
    </row>
    <row r="390" spans="1:17" s="250" customFormat="1" ht="51" x14ac:dyDescent="0.25">
      <c r="A390" s="324" t="s">
        <v>967</v>
      </c>
      <c r="B390" s="262">
        <v>375</v>
      </c>
      <c r="C390" s="264" t="s">
        <v>236</v>
      </c>
      <c r="D390" s="263" t="s">
        <v>1697</v>
      </c>
      <c r="E390" s="276" t="s">
        <v>1699</v>
      </c>
      <c r="F390" s="271" t="s">
        <v>1698</v>
      </c>
      <c r="G390" s="273" t="s">
        <v>1258</v>
      </c>
      <c r="H390" s="269">
        <v>1533</v>
      </c>
      <c r="I390" s="268" t="s">
        <v>26</v>
      </c>
      <c r="J390" s="333">
        <v>7</v>
      </c>
      <c r="K390" s="253">
        <f t="shared" si="8"/>
        <v>10731</v>
      </c>
      <c r="L390" s="267" t="s">
        <v>49</v>
      </c>
      <c r="M390" s="266" t="s">
        <v>50</v>
      </c>
      <c r="N390" s="266" t="s">
        <v>27</v>
      </c>
      <c r="O390" s="265" t="s">
        <v>51</v>
      </c>
      <c r="P390" s="55" t="s">
        <v>52</v>
      </c>
      <c r="Q390" s="56" t="s">
        <v>53</v>
      </c>
    </row>
    <row r="391" spans="1:17" s="250" customFormat="1" ht="51" x14ac:dyDescent="0.25">
      <c r="A391" s="324" t="s">
        <v>967</v>
      </c>
      <c r="B391" s="262">
        <v>376</v>
      </c>
      <c r="C391" s="264" t="s">
        <v>236</v>
      </c>
      <c r="D391" s="263" t="s">
        <v>1697</v>
      </c>
      <c r="E391" s="276" t="s">
        <v>1696</v>
      </c>
      <c r="F391" s="271" t="s">
        <v>1695</v>
      </c>
      <c r="G391" s="275" t="s">
        <v>1258</v>
      </c>
      <c r="H391" s="269">
        <v>862.2</v>
      </c>
      <c r="I391" s="268" t="s">
        <v>26</v>
      </c>
      <c r="J391" s="333">
        <v>2</v>
      </c>
      <c r="K391" s="253">
        <f t="shared" si="8"/>
        <v>1724.4</v>
      </c>
      <c r="L391" s="267" t="s">
        <v>49</v>
      </c>
      <c r="M391" s="266" t="s">
        <v>50</v>
      </c>
      <c r="N391" s="266" t="s">
        <v>27</v>
      </c>
      <c r="O391" s="265" t="s">
        <v>51</v>
      </c>
      <c r="P391" s="55" t="s">
        <v>52</v>
      </c>
      <c r="Q391" s="56" t="s">
        <v>53</v>
      </c>
    </row>
    <row r="392" spans="1:17" s="250" customFormat="1" ht="51" x14ac:dyDescent="0.25">
      <c r="A392" s="324" t="s">
        <v>967</v>
      </c>
      <c r="B392" s="262">
        <v>377</v>
      </c>
      <c r="C392" s="264" t="s">
        <v>784</v>
      </c>
      <c r="D392" s="263" t="s">
        <v>1650</v>
      </c>
      <c r="E392" s="276" t="s">
        <v>1694</v>
      </c>
      <c r="F392" s="271" t="s">
        <v>1693</v>
      </c>
      <c r="G392" s="275" t="s">
        <v>1692</v>
      </c>
      <c r="H392" s="269">
        <v>1444.2</v>
      </c>
      <c r="I392" s="268" t="s">
        <v>26</v>
      </c>
      <c r="J392" s="333">
        <v>4</v>
      </c>
      <c r="K392" s="253">
        <f t="shared" si="8"/>
        <v>5776.8</v>
      </c>
      <c r="L392" s="267" t="s">
        <v>129</v>
      </c>
      <c r="M392" s="266" t="s">
        <v>62</v>
      </c>
      <c r="N392" s="266" t="s">
        <v>27</v>
      </c>
      <c r="O392" s="265" t="s">
        <v>51</v>
      </c>
      <c r="P392" s="55" t="s">
        <v>52</v>
      </c>
      <c r="Q392" s="56" t="s">
        <v>53</v>
      </c>
    </row>
    <row r="393" spans="1:17" s="250" customFormat="1" ht="51" x14ac:dyDescent="0.25">
      <c r="A393" s="324" t="s">
        <v>967</v>
      </c>
      <c r="B393" s="262">
        <v>378</v>
      </c>
      <c r="C393" s="264" t="s">
        <v>784</v>
      </c>
      <c r="D393" s="263" t="s">
        <v>1650</v>
      </c>
      <c r="E393" s="276" t="s">
        <v>1691</v>
      </c>
      <c r="F393" s="271" t="s">
        <v>1690</v>
      </c>
      <c r="G393" s="275" t="s">
        <v>1689</v>
      </c>
      <c r="H393" s="269">
        <v>3832.5</v>
      </c>
      <c r="I393" s="268" t="s">
        <v>26</v>
      </c>
      <c r="J393" s="333">
        <v>1</v>
      </c>
      <c r="K393" s="253">
        <f t="shared" si="8"/>
        <v>3832.5</v>
      </c>
      <c r="L393" s="267" t="s">
        <v>1372</v>
      </c>
      <c r="M393" s="266" t="s">
        <v>1331</v>
      </c>
      <c r="N393" s="266" t="s">
        <v>27</v>
      </c>
      <c r="O393" s="265" t="s">
        <v>51</v>
      </c>
      <c r="P393" s="55" t="s">
        <v>52</v>
      </c>
      <c r="Q393" s="56" t="s">
        <v>53</v>
      </c>
    </row>
    <row r="394" spans="1:17" s="250" customFormat="1" ht="51" x14ac:dyDescent="0.25">
      <c r="A394" s="324" t="s">
        <v>967</v>
      </c>
      <c r="B394" s="262">
        <v>379</v>
      </c>
      <c r="C394" s="264" t="s">
        <v>784</v>
      </c>
      <c r="D394" s="263" t="s">
        <v>1650</v>
      </c>
      <c r="E394" s="276" t="s">
        <v>1688</v>
      </c>
      <c r="F394" s="271" t="s">
        <v>1687</v>
      </c>
      <c r="G394" s="275">
        <v>40844</v>
      </c>
      <c r="H394" s="269">
        <v>2620.8049999999998</v>
      </c>
      <c r="I394" s="268" t="s">
        <v>26</v>
      </c>
      <c r="J394" s="333">
        <v>2</v>
      </c>
      <c r="K394" s="253">
        <f t="shared" si="8"/>
        <v>5241.6099999999997</v>
      </c>
      <c r="L394" s="267" t="s">
        <v>49</v>
      </c>
      <c r="M394" s="266" t="s">
        <v>50</v>
      </c>
      <c r="N394" s="266" t="s">
        <v>27</v>
      </c>
      <c r="O394" s="265" t="s">
        <v>51</v>
      </c>
      <c r="P394" s="55" t="s">
        <v>52</v>
      </c>
      <c r="Q394" s="56" t="s">
        <v>53</v>
      </c>
    </row>
    <row r="395" spans="1:17" s="250" customFormat="1" ht="51" x14ac:dyDescent="0.25">
      <c r="A395" s="324" t="s">
        <v>967</v>
      </c>
      <c r="B395" s="262">
        <v>380</v>
      </c>
      <c r="C395" s="264" t="s">
        <v>784</v>
      </c>
      <c r="D395" s="263" t="s">
        <v>1650</v>
      </c>
      <c r="E395" s="274" t="s">
        <v>1686</v>
      </c>
      <c r="F395" s="271" t="s">
        <v>1685</v>
      </c>
      <c r="G395" s="275" t="s">
        <v>1684</v>
      </c>
      <c r="H395" s="269">
        <v>5566.28</v>
      </c>
      <c r="I395" s="281" t="s">
        <v>26</v>
      </c>
      <c r="J395" s="333">
        <v>2</v>
      </c>
      <c r="K395" s="253">
        <f t="shared" si="8"/>
        <v>11132.56</v>
      </c>
      <c r="L395" s="267" t="s">
        <v>49</v>
      </c>
      <c r="M395" s="266" t="s">
        <v>50</v>
      </c>
      <c r="N395" s="266" t="s">
        <v>27</v>
      </c>
      <c r="O395" s="265" t="s">
        <v>51</v>
      </c>
      <c r="P395" s="55" t="s">
        <v>52</v>
      </c>
      <c r="Q395" s="56" t="s">
        <v>53</v>
      </c>
    </row>
    <row r="396" spans="1:17" s="250" customFormat="1" ht="51" x14ac:dyDescent="0.25">
      <c r="A396" s="324" t="s">
        <v>967</v>
      </c>
      <c r="B396" s="262">
        <v>381</v>
      </c>
      <c r="C396" s="264" t="s">
        <v>784</v>
      </c>
      <c r="D396" s="263" t="s">
        <v>1650</v>
      </c>
      <c r="E396" s="274" t="s">
        <v>1683</v>
      </c>
      <c r="F396" s="271" t="s">
        <v>1682</v>
      </c>
      <c r="G396" s="275" t="s">
        <v>128</v>
      </c>
      <c r="H396" s="269">
        <v>3105.9816666666666</v>
      </c>
      <c r="I396" s="281" t="s">
        <v>26</v>
      </c>
      <c r="J396" s="333">
        <v>12</v>
      </c>
      <c r="K396" s="253">
        <f t="shared" si="8"/>
        <v>37271.78</v>
      </c>
      <c r="L396" s="267" t="s">
        <v>49</v>
      </c>
      <c r="M396" s="266" t="s">
        <v>50</v>
      </c>
      <c r="N396" s="266" t="s">
        <v>27</v>
      </c>
      <c r="O396" s="265" t="s">
        <v>51</v>
      </c>
      <c r="P396" s="55" t="s">
        <v>52</v>
      </c>
      <c r="Q396" s="56" t="s">
        <v>53</v>
      </c>
    </row>
    <row r="397" spans="1:17" s="250" customFormat="1" ht="51" x14ac:dyDescent="0.25">
      <c r="A397" s="324" t="s">
        <v>967</v>
      </c>
      <c r="B397" s="262">
        <v>382</v>
      </c>
      <c r="C397" s="264" t="s">
        <v>784</v>
      </c>
      <c r="D397" s="263" t="s">
        <v>1650</v>
      </c>
      <c r="E397" s="276" t="s">
        <v>1681</v>
      </c>
      <c r="F397" s="271" t="s">
        <v>1680</v>
      </c>
      <c r="G397" s="275" t="s">
        <v>1036</v>
      </c>
      <c r="H397" s="269">
        <v>2209.4699999999998</v>
      </c>
      <c r="I397" s="268" t="s">
        <v>26</v>
      </c>
      <c r="J397" s="333">
        <v>1</v>
      </c>
      <c r="K397" s="253">
        <f t="shared" si="8"/>
        <v>2209.4699999999998</v>
      </c>
      <c r="L397" s="267" t="s">
        <v>49</v>
      </c>
      <c r="M397" s="266" t="s">
        <v>50</v>
      </c>
      <c r="N397" s="266" t="s">
        <v>27</v>
      </c>
      <c r="O397" s="265" t="s">
        <v>51</v>
      </c>
      <c r="P397" s="55" t="s">
        <v>52</v>
      </c>
      <c r="Q397" s="56" t="s">
        <v>53</v>
      </c>
    </row>
    <row r="398" spans="1:17" s="250" customFormat="1" ht="51" x14ac:dyDescent="0.25">
      <c r="A398" s="324" t="s">
        <v>967</v>
      </c>
      <c r="B398" s="262">
        <v>383</v>
      </c>
      <c r="C398" s="264" t="s">
        <v>784</v>
      </c>
      <c r="D398" s="263" t="s">
        <v>1650</v>
      </c>
      <c r="E398" s="276" t="s">
        <v>1679</v>
      </c>
      <c r="F398" s="271" t="s">
        <v>1678</v>
      </c>
      <c r="G398" s="275" t="s">
        <v>1036</v>
      </c>
      <c r="H398" s="269">
        <v>3941.48</v>
      </c>
      <c r="I398" s="268" t="s">
        <v>26</v>
      </c>
      <c r="J398" s="333">
        <v>1</v>
      </c>
      <c r="K398" s="253">
        <f t="shared" si="8"/>
        <v>3941.48</v>
      </c>
      <c r="L398" s="267" t="s">
        <v>129</v>
      </c>
      <c r="M398" s="266" t="s">
        <v>62</v>
      </c>
      <c r="N398" s="266" t="s">
        <v>27</v>
      </c>
      <c r="O398" s="265" t="s">
        <v>51</v>
      </c>
      <c r="P398" s="55" t="s">
        <v>52</v>
      </c>
      <c r="Q398" s="56" t="s">
        <v>53</v>
      </c>
    </row>
    <row r="399" spans="1:17" s="250" customFormat="1" ht="51" x14ac:dyDescent="0.25">
      <c r="A399" s="324" t="s">
        <v>967</v>
      </c>
      <c r="B399" s="262">
        <v>384</v>
      </c>
      <c r="C399" s="264" t="s">
        <v>784</v>
      </c>
      <c r="D399" s="263" t="s">
        <v>1650</v>
      </c>
      <c r="E399" s="276" t="s">
        <v>1677</v>
      </c>
      <c r="F399" s="271" t="s">
        <v>1676</v>
      </c>
      <c r="G399" s="275" t="s">
        <v>1036</v>
      </c>
      <c r="H399" s="269">
        <v>2762.17</v>
      </c>
      <c r="I399" s="268" t="s">
        <v>26</v>
      </c>
      <c r="J399" s="333">
        <v>2</v>
      </c>
      <c r="K399" s="253">
        <f t="shared" si="8"/>
        <v>5524.34</v>
      </c>
      <c r="L399" s="267" t="s">
        <v>49</v>
      </c>
      <c r="M399" s="266" t="s">
        <v>50</v>
      </c>
      <c r="N399" s="266" t="s">
        <v>27</v>
      </c>
      <c r="O399" s="265" t="s">
        <v>51</v>
      </c>
      <c r="P399" s="55" t="s">
        <v>52</v>
      </c>
      <c r="Q399" s="56" t="s">
        <v>53</v>
      </c>
    </row>
    <row r="400" spans="1:17" s="250" customFormat="1" ht="51" x14ac:dyDescent="0.25">
      <c r="A400" s="324" t="s">
        <v>967</v>
      </c>
      <c r="B400" s="262">
        <v>385</v>
      </c>
      <c r="C400" s="264" t="s">
        <v>784</v>
      </c>
      <c r="D400" s="263" t="s">
        <v>1650</v>
      </c>
      <c r="E400" s="276" t="s">
        <v>1675</v>
      </c>
      <c r="F400" s="271" t="s">
        <v>1674</v>
      </c>
      <c r="G400" s="275" t="s">
        <v>1036</v>
      </c>
      <c r="H400" s="269">
        <v>1254.2650000000001</v>
      </c>
      <c r="I400" s="268" t="s">
        <v>26</v>
      </c>
      <c r="J400" s="333">
        <v>2</v>
      </c>
      <c r="K400" s="253">
        <f t="shared" si="8"/>
        <v>2508.5300000000002</v>
      </c>
      <c r="L400" s="267" t="s">
        <v>49</v>
      </c>
      <c r="M400" s="266" t="s">
        <v>50</v>
      </c>
      <c r="N400" s="266" t="s">
        <v>27</v>
      </c>
      <c r="O400" s="265" t="s">
        <v>51</v>
      </c>
      <c r="P400" s="55" t="s">
        <v>52</v>
      </c>
      <c r="Q400" s="56" t="s">
        <v>53</v>
      </c>
    </row>
    <row r="401" spans="1:17" s="250" customFormat="1" ht="51" x14ac:dyDescent="0.25">
      <c r="A401" s="324" t="s">
        <v>967</v>
      </c>
      <c r="B401" s="262">
        <v>386</v>
      </c>
      <c r="C401" s="264" t="s">
        <v>784</v>
      </c>
      <c r="D401" s="263" t="s">
        <v>1650</v>
      </c>
      <c r="E401" s="276" t="s">
        <v>1673</v>
      </c>
      <c r="F401" s="271" t="s">
        <v>1672</v>
      </c>
      <c r="G401" s="275" t="s">
        <v>1036</v>
      </c>
      <c r="H401" s="269">
        <v>3647.49</v>
      </c>
      <c r="I401" s="268" t="s">
        <v>26</v>
      </c>
      <c r="J401" s="333">
        <v>4</v>
      </c>
      <c r="K401" s="253">
        <f t="shared" si="8"/>
        <v>14589.96</v>
      </c>
      <c r="L401" s="267" t="s">
        <v>49</v>
      </c>
      <c r="M401" s="266" t="s">
        <v>50</v>
      </c>
      <c r="N401" s="266" t="s">
        <v>27</v>
      </c>
      <c r="O401" s="265" t="s">
        <v>51</v>
      </c>
      <c r="P401" s="55" t="s">
        <v>52</v>
      </c>
      <c r="Q401" s="56" t="s">
        <v>53</v>
      </c>
    </row>
    <row r="402" spans="1:17" s="250" customFormat="1" ht="51" x14ac:dyDescent="0.25">
      <c r="A402" s="324" t="s">
        <v>967</v>
      </c>
      <c r="B402" s="262">
        <v>387</v>
      </c>
      <c r="C402" s="264" t="s">
        <v>784</v>
      </c>
      <c r="D402" s="263" t="s">
        <v>1650</v>
      </c>
      <c r="E402" s="276" t="s">
        <v>1671</v>
      </c>
      <c r="F402" s="271" t="s">
        <v>1670</v>
      </c>
      <c r="G402" s="275" t="s">
        <v>1036</v>
      </c>
      <c r="H402" s="269">
        <v>76.176153846153838</v>
      </c>
      <c r="I402" s="268" t="s">
        <v>26</v>
      </c>
      <c r="J402" s="333">
        <v>26</v>
      </c>
      <c r="K402" s="253">
        <f t="shared" si="8"/>
        <v>1980.5799999999997</v>
      </c>
      <c r="L402" s="267" t="s">
        <v>49</v>
      </c>
      <c r="M402" s="266" t="s">
        <v>50</v>
      </c>
      <c r="N402" s="266" t="s">
        <v>27</v>
      </c>
      <c r="O402" s="265" t="s">
        <v>51</v>
      </c>
      <c r="P402" s="55" t="s">
        <v>52</v>
      </c>
      <c r="Q402" s="56" t="s">
        <v>53</v>
      </c>
    </row>
    <row r="403" spans="1:17" s="250" customFormat="1" ht="51" x14ac:dyDescent="0.25">
      <c r="A403" s="324" t="s">
        <v>967</v>
      </c>
      <c r="B403" s="262">
        <v>388</v>
      </c>
      <c r="C403" s="264" t="s">
        <v>784</v>
      </c>
      <c r="D403" s="263" t="s">
        <v>1650</v>
      </c>
      <c r="E403" s="276" t="s">
        <v>1669</v>
      </c>
      <c r="F403" s="271" t="s">
        <v>1668</v>
      </c>
      <c r="G403" s="275">
        <v>37832</v>
      </c>
      <c r="H403" s="269">
        <v>67.951320754716988</v>
      </c>
      <c r="I403" s="268" t="s">
        <v>26</v>
      </c>
      <c r="J403" s="333">
        <v>53</v>
      </c>
      <c r="K403" s="253">
        <f t="shared" si="8"/>
        <v>3601.4200000000005</v>
      </c>
      <c r="L403" s="267" t="s">
        <v>49</v>
      </c>
      <c r="M403" s="266" t="s">
        <v>50</v>
      </c>
      <c r="N403" s="266" t="s">
        <v>27</v>
      </c>
      <c r="O403" s="265" t="s">
        <v>51</v>
      </c>
      <c r="P403" s="55" t="s">
        <v>52</v>
      </c>
      <c r="Q403" s="56" t="s">
        <v>53</v>
      </c>
    </row>
    <row r="404" spans="1:17" s="250" customFormat="1" ht="51" x14ac:dyDescent="0.25">
      <c r="A404" s="324" t="s">
        <v>967</v>
      </c>
      <c r="B404" s="262">
        <v>389</v>
      </c>
      <c r="C404" s="264" t="s">
        <v>784</v>
      </c>
      <c r="D404" s="263" t="s">
        <v>1650</v>
      </c>
      <c r="E404" s="276" t="s">
        <v>1667</v>
      </c>
      <c r="F404" s="271" t="s">
        <v>1666</v>
      </c>
      <c r="G404" s="275" t="s">
        <v>1036</v>
      </c>
      <c r="H404" s="269">
        <v>231.36833333333334</v>
      </c>
      <c r="I404" s="268" t="s">
        <v>26</v>
      </c>
      <c r="J404" s="333">
        <v>6</v>
      </c>
      <c r="K404" s="253">
        <f t="shared" si="8"/>
        <v>1388.21</v>
      </c>
      <c r="L404" s="267" t="s">
        <v>49</v>
      </c>
      <c r="M404" s="266" t="s">
        <v>50</v>
      </c>
      <c r="N404" s="266" t="s">
        <v>27</v>
      </c>
      <c r="O404" s="265" t="s">
        <v>51</v>
      </c>
      <c r="P404" s="55" t="s">
        <v>52</v>
      </c>
      <c r="Q404" s="56" t="s">
        <v>53</v>
      </c>
    </row>
    <row r="405" spans="1:17" s="250" customFormat="1" ht="51" x14ac:dyDescent="0.25">
      <c r="A405" s="324" t="s">
        <v>967</v>
      </c>
      <c r="B405" s="262">
        <v>390</v>
      </c>
      <c r="C405" s="264" t="s">
        <v>784</v>
      </c>
      <c r="D405" s="263" t="s">
        <v>1650</v>
      </c>
      <c r="E405" s="276" t="s">
        <v>1665</v>
      </c>
      <c r="F405" s="271" t="s">
        <v>1664</v>
      </c>
      <c r="G405" s="275">
        <v>43160</v>
      </c>
      <c r="H405" s="269">
        <v>1209.1600000000001</v>
      </c>
      <c r="I405" s="268" t="s">
        <v>26</v>
      </c>
      <c r="J405" s="333">
        <v>1</v>
      </c>
      <c r="K405" s="253">
        <f t="shared" si="8"/>
        <v>1209.1600000000001</v>
      </c>
      <c r="L405" s="267" t="s">
        <v>49</v>
      </c>
      <c r="M405" s="266" t="s">
        <v>50</v>
      </c>
      <c r="N405" s="266" t="s">
        <v>27</v>
      </c>
      <c r="O405" s="265" t="s">
        <v>51</v>
      </c>
      <c r="P405" s="55" t="s">
        <v>52</v>
      </c>
      <c r="Q405" s="56" t="s">
        <v>53</v>
      </c>
    </row>
    <row r="406" spans="1:17" s="250" customFormat="1" ht="51" x14ac:dyDescent="0.25">
      <c r="A406" s="324" t="s">
        <v>967</v>
      </c>
      <c r="B406" s="262">
        <v>391</v>
      </c>
      <c r="C406" s="264" t="s">
        <v>784</v>
      </c>
      <c r="D406" s="263" t="s">
        <v>1650</v>
      </c>
      <c r="E406" s="276" t="s">
        <v>1663</v>
      </c>
      <c r="F406" s="271" t="s">
        <v>1662</v>
      </c>
      <c r="G406" s="273" t="s">
        <v>1661</v>
      </c>
      <c r="H406" s="269">
        <v>945.66499999999996</v>
      </c>
      <c r="I406" s="268" t="s">
        <v>26</v>
      </c>
      <c r="J406" s="333">
        <v>2</v>
      </c>
      <c r="K406" s="253">
        <f t="shared" si="8"/>
        <v>1891.33</v>
      </c>
      <c r="L406" s="267" t="s">
        <v>49</v>
      </c>
      <c r="M406" s="266" t="s">
        <v>50</v>
      </c>
      <c r="N406" s="266" t="s">
        <v>27</v>
      </c>
      <c r="O406" s="265" t="s">
        <v>51</v>
      </c>
      <c r="P406" s="55" t="s">
        <v>52</v>
      </c>
      <c r="Q406" s="56" t="s">
        <v>53</v>
      </c>
    </row>
    <row r="407" spans="1:17" s="250" customFormat="1" ht="51" x14ac:dyDescent="0.25">
      <c r="A407" s="324" t="s">
        <v>967</v>
      </c>
      <c r="B407" s="262">
        <v>392</v>
      </c>
      <c r="C407" s="264" t="s">
        <v>1052</v>
      </c>
      <c r="D407" s="263" t="s">
        <v>1043</v>
      </c>
      <c r="E407" s="276" t="s">
        <v>1660</v>
      </c>
      <c r="F407" s="271" t="s">
        <v>1659</v>
      </c>
      <c r="G407" s="273" t="s">
        <v>1036</v>
      </c>
      <c r="H407" s="269">
        <v>6.01</v>
      </c>
      <c r="I407" s="268" t="s">
        <v>26</v>
      </c>
      <c r="J407" s="333">
        <v>82</v>
      </c>
      <c r="K407" s="253">
        <f t="shared" si="8"/>
        <v>492.82</v>
      </c>
      <c r="L407" s="267" t="s">
        <v>49</v>
      </c>
      <c r="M407" s="266" t="s">
        <v>50</v>
      </c>
      <c r="N407" s="266" t="s">
        <v>27</v>
      </c>
      <c r="O407" s="265" t="s">
        <v>51</v>
      </c>
      <c r="P407" s="55" t="s">
        <v>52</v>
      </c>
      <c r="Q407" s="56" t="s">
        <v>53</v>
      </c>
    </row>
    <row r="408" spans="1:17" s="250" customFormat="1" ht="51" x14ac:dyDescent="0.25">
      <c r="A408" s="324" t="s">
        <v>967</v>
      </c>
      <c r="B408" s="262">
        <v>393</v>
      </c>
      <c r="C408" s="264" t="s">
        <v>1052</v>
      </c>
      <c r="D408" s="263" t="s">
        <v>1043</v>
      </c>
      <c r="E408" s="276" t="s">
        <v>1658</v>
      </c>
      <c r="F408" s="271" t="s">
        <v>1657</v>
      </c>
      <c r="G408" s="273" t="s">
        <v>1036</v>
      </c>
      <c r="H408" s="269">
        <v>6.01</v>
      </c>
      <c r="I408" s="268" t="s">
        <v>26</v>
      </c>
      <c r="J408" s="333">
        <v>201</v>
      </c>
      <c r="K408" s="253">
        <f t="shared" si="8"/>
        <v>1208.01</v>
      </c>
      <c r="L408" s="267" t="s">
        <v>49</v>
      </c>
      <c r="M408" s="266" t="s">
        <v>50</v>
      </c>
      <c r="N408" s="266" t="s">
        <v>27</v>
      </c>
      <c r="O408" s="265" t="s">
        <v>51</v>
      </c>
      <c r="P408" s="55" t="s">
        <v>52</v>
      </c>
      <c r="Q408" s="56" t="s">
        <v>53</v>
      </c>
    </row>
    <row r="409" spans="1:17" s="250" customFormat="1" ht="51" x14ac:dyDescent="0.25">
      <c r="A409" s="324" t="s">
        <v>967</v>
      </c>
      <c r="B409" s="262">
        <v>394</v>
      </c>
      <c r="C409" s="264" t="s">
        <v>784</v>
      </c>
      <c r="D409" s="263" t="s">
        <v>1650</v>
      </c>
      <c r="E409" s="276" t="s">
        <v>1656</v>
      </c>
      <c r="F409" s="271" t="s">
        <v>1655</v>
      </c>
      <c r="G409" s="273" t="s">
        <v>1632</v>
      </c>
      <c r="H409" s="269">
        <v>215.25</v>
      </c>
      <c r="I409" s="268" t="s">
        <v>26</v>
      </c>
      <c r="J409" s="333">
        <v>2</v>
      </c>
      <c r="K409" s="253">
        <f t="shared" si="8"/>
        <v>430.5</v>
      </c>
      <c r="L409" s="267" t="s">
        <v>49</v>
      </c>
      <c r="M409" s="266" t="s">
        <v>50</v>
      </c>
      <c r="N409" s="266" t="s">
        <v>27</v>
      </c>
      <c r="O409" s="265" t="s">
        <v>51</v>
      </c>
      <c r="P409" s="55" t="s">
        <v>52</v>
      </c>
      <c r="Q409" s="56" t="s">
        <v>53</v>
      </c>
    </row>
    <row r="410" spans="1:17" s="250" customFormat="1" ht="51" x14ac:dyDescent="0.25">
      <c r="A410" s="324" t="s">
        <v>967</v>
      </c>
      <c r="B410" s="262">
        <v>395</v>
      </c>
      <c r="C410" s="264" t="s">
        <v>784</v>
      </c>
      <c r="D410" s="263" t="s">
        <v>1650</v>
      </c>
      <c r="E410" s="276" t="s">
        <v>1654</v>
      </c>
      <c r="F410" s="271" t="s">
        <v>1653</v>
      </c>
      <c r="G410" s="273" t="s">
        <v>1632</v>
      </c>
      <c r="H410" s="269">
        <v>168</v>
      </c>
      <c r="I410" s="268" t="s">
        <v>26</v>
      </c>
      <c r="J410" s="333">
        <v>3</v>
      </c>
      <c r="K410" s="253">
        <f t="shared" si="8"/>
        <v>504</v>
      </c>
      <c r="L410" s="267" t="s">
        <v>49</v>
      </c>
      <c r="M410" s="266" t="s">
        <v>50</v>
      </c>
      <c r="N410" s="266" t="s">
        <v>27</v>
      </c>
      <c r="O410" s="265" t="s">
        <v>51</v>
      </c>
      <c r="P410" s="55" t="s">
        <v>52</v>
      </c>
      <c r="Q410" s="56" t="s">
        <v>53</v>
      </c>
    </row>
    <row r="411" spans="1:17" s="250" customFormat="1" ht="51" x14ac:dyDescent="0.25">
      <c r="A411" s="324" t="s">
        <v>967</v>
      </c>
      <c r="B411" s="262">
        <v>396</v>
      </c>
      <c r="C411" s="264" t="s">
        <v>784</v>
      </c>
      <c r="D411" s="263" t="s">
        <v>1650</v>
      </c>
      <c r="E411" s="276" t="s">
        <v>1652</v>
      </c>
      <c r="F411" s="271" t="s">
        <v>1651</v>
      </c>
      <c r="G411" s="278">
        <v>40843</v>
      </c>
      <c r="H411" s="269">
        <v>463.21749999999997</v>
      </c>
      <c r="I411" s="268" t="s">
        <v>26</v>
      </c>
      <c r="J411" s="333">
        <v>4</v>
      </c>
      <c r="K411" s="253">
        <f t="shared" si="8"/>
        <v>1852.87</v>
      </c>
      <c r="L411" s="267" t="s">
        <v>49</v>
      </c>
      <c r="M411" s="266" t="s">
        <v>50</v>
      </c>
      <c r="N411" s="266" t="s">
        <v>27</v>
      </c>
      <c r="O411" s="265" t="s">
        <v>51</v>
      </c>
      <c r="P411" s="55" t="s">
        <v>52</v>
      </c>
      <c r="Q411" s="56" t="s">
        <v>53</v>
      </c>
    </row>
    <row r="412" spans="1:17" s="250" customFormat="1" ht="51" x14ac:dyDescent="0.25">
      <c r="A412" s="324" t="s">
        <v>967</v>
      </c>
      <c r="B412" s="262">
        <v>397</v>
      </c>
      <c r="C412" s="264" t="s">
        <v>784</v>
      </c>
      <c r="D412" s="263" t="s">
        <v>1650</v>
      </c>
      <c r="E412" s="276" t="s">
        <v>1649</v>
      </c>
      <c r="F412" s="271" t="s">
        <v>1648</v>
      </c>
      <c r="G412" s="275" t="s">
        <v>1647</v>
      </c>
      <c r="H412" s="269">
        <v>11623.31</v>
      </c>
      <c r="I412" s="268" t="s">
        <v>26</v>
      </c>
      <c r="J412" s="333">
        <v>1</v>
      </c>
      <c r="K412" s="253">
        <f t="shared" si="8"/>
        <v>11623.31</v>
      </c>
      <c r="L412" s="267" t="s">
        <v>129</v>
      </c>
      <c r="M412" s="266" t="s">
        <v>62</v>
      </c>
      <c r="N412" s="266" t="s">
        <v>27</v>
      </c>
      <c r="O412" s="265" t="s">
        <v>51</v>
      </c>
      <c r="P412" s="55" t="s">
        <v>52</v>
      </c>
      <c r="Q412" s="56" t="s">
        <v>53</v>
      </c>
    </row>
    <row r="413" spans="1:17" s="250" customFormat="1" ht="51" x14ac:dyDescent="0.25">
      <c r="A413" s="324" t="s">
        <v>967</v>
      </c>
      <c r="B413" s="262">
        <v>398</v>
      </c>
      <c r="C413" s="264" t="s">
        <v>917</v>
      </c>
      <c r="D413" s="263" t="s">
        <v>770</v>
      </c>
      <c r="E413" s="276" t="s">
        <v>1646</v>
      </c>
      <c r="F413" s="271" t="s">
        <v>1645</v>
      </c>
      <c r="G413" s="278">
        <v>43160</v>
      </c>
      <c r="H413" s="269">
        <v>2.9834757834757837</v>
      </c>
      <c r="I413" s="268" t="s">
        <v>771</v>
      </c>
      <c r="J413" s="333">
        <v>175.5</v>
      </c>
      <c r="K413" s="253">
        <f t="shared" si="8"/>
        <v>523.6</v>
      </c>
      <c r="L413" s="267" t="s">
        <v>49</v>
      </c>
      <c r="M413" s="266" t="s">
        <v>50</v>
      </c>
      <c r="N413" s="266" t="s">
        <v>27</v>
      </c>
      <c r="O413" s="265" t="s">
        <v>51</v>
      </c>
      <c r="P413" s="55" t="s">
        <v>52</v>
      </c>
      <c r="Q413" s="56" t="s">
        <v>53</v>
      </c>
    </row>
    <row r="414" spans="1:17" s="250" customFormat="1" ht="37.5" customHeight="1" x14ac:dyDescent="0.25">
      <c r="A414" s="324" t="s">
        <v>967</v>
      </c>
      <c r="B414" s="262">
        <v>399</v>
      </c>
      <c r="C414" s="264" t="s">
        <v>917</v>
      </c>
      <c r="D414" s="263" t="s">
        <v>770</v>
      </c>
      <c r="E414" s="276" t="s">
        <v>1644</v>
      </c>
      <c r="F414" s="271" t="s">
        <v>1643</v>
      </c>
      <c r="G414" s="278">
        <v>43160</v>
      </c>
      <c r="H414" s="269">
        <v>29.055</v>
      </c>
      <c r="I414" s="268" t="s">
        <v>771</v>
      </c>
      <c r="J414" s="333">
        <v>288</v>
      </c>
      <c r="K414" s="253">
        <f t="shared" si="8"/>
        <v>8367.84</v>
      </c>
      <c r="L414" s="267" t="s">
        <v>49</v>
      </c>
      <c r="M414" s="266" t="s">
        <v>50</v>
      </c>
      <c r="N414" s="266" t="s">
        <v>27</v>
      </c>
      <c r="O414" s="265" t="s">
        <v>51</v>
      </c>
      <c r="P414" s="55" t="s">
        <v>52</v>
      </c>
      <c r="Q414" s="56" t="s">
        <v>53</v>
      </c>
    </row>
    <row r="415" spans="1:17" s="250" customFormat="1" ht="37.5" customHeight="1" x14ac:dyDescent="0.25">
      <c r="A415" s="324" t="s">
        <v>967</v>
      </c>
      <c r="B415" s="262">
        <v>400</v>
      </c>
      <c r="C415" s="264" t="s">
        <v>917</v>
      </c>
      <c r="D415" s="263" t="s">
        <v>770</v>
      </c>
      <c r="E415" s="276" t="s">
        <v>1642</v>
      </c>
      <c r="F415" s="271" t="s">
        <v>1641</v>
      </c>
      <c r="G415" s="278">
        <v>43160</v>
      </c>
      <c r="H415" s="269">
        <v>5.2779995603429324</v>
      </c>
      <c r="I415" s="268" t="s">
        <v>771</v>
      </c>
      <c r="J415" s="333">
        <v>2274.5</v>
      </c>
      <c r="K415" s="253">
        <f t="shared" si="8"/>
        <v>12004.81</v>
      </c>
      <c r="L415" s="267" t="s">
        <v>49</v>
      </c>
      <c r="M415" s="266" t="s">
        <v>50</v>
      </c>
      <c r="N415" s="266" t="s">
        <v>27</v>
      </c>
      <c r="O415" s="265" t="s">
        <v>51</v>
      </c>
      <c r="P415" s="55" t="s">
        <v>52</v>
      </c>
      <c r="Q415" s="56" t="s">
        <v>53</v>
      </c>
    </row>
    <row r="416" spans="1:17" s="250" customFormat="1" ht="37.5" customHeight="1" x14ac:dyDescent="0.25">
      <c r="A416" s="324" t="s">
        <v>967</v>
      </c>
      <c r="B416" s="262">
        <v>401</v>
      </c>
      <c r="C416" s="264" t="s">
        <v>917</v>
      </c>
      <c r="D416" s="263" t="s">
        <v>770</v>
      </c>
      <c r="E416" s="276" t="s">
        <v>1640</v>
      </c>
      <c r="F416" s="271" t="s">
        <v>1639</v>
      </c>
      <c r="G416" s="273" t="s">
        <v>1036</v>
      </c>
      <c r="H416" s="269">
        <v>974.15</v>
      </c>
      <c r="I416" s="268" t="s">
        <v>818</v>
      </c>
      <c r="J416" s="333">
        <v>4.1000000000000002E-2</v>
      </c>
      <c r="K416" s="253">
        <f t="shared" si="8"/>
        <v>39.940150000000003</v>
      </c>
      <c r="L416" s="267" t="s">
        <v>1372</v>
      </c>
      <c r="M416" s="266" t="s">
        <v>1331</v>
      </c>
      <c r="N416" s="266" t="s">
        <v>27</v>
      </c>
      <c r="O416" s="265" t="s">
        <v>51</v>
      </c>
      <c r="P416" s="55" t="s">
        <v>52</v>
      </c>
      <c r="Q416" s="56" t="s">
        <v>53</v>
      </c>
    </row>
    <row r="417" spans="1:17" s="250" customFormat="1" ht="51" x14ac:dyDescent="0.25">
      <c r="A417" s="324" t="s">
        <v>967</v>
      </c>
      <c r="B417" s="262">
        <v>402</v>
      </c>
      <c r="C417" s="264" t="s">
        <v>1068</v>
      </c>
      <c r="D417" s="263" t="s">
        <v>1291</v>
      </c>
      <c r="E417" s="276" t="s">
        <v>1638</v>
      </c>
      <c r="F417" s="271" t="s">
        <v>1637</v>
      </c>
      <c r="G417" s="275" t="s">
        <v>114</v>
      </c>
      <c r="H417" s="269">
        <v>70.594999999999999</v>
      </c>
      <c r="I417" s="268" t="s">
        <v>771</v>
      </c>
      <c r="J417" s="333">
        <v>16</v>
      </c>
      <c r="K417" s="253">
        <f t="shared" si="8"/>
        <v>1129.52</v>
      </c>
      <c r="L417" s="267" t="s">
        <v>129</v>
      </c>
      <c r="M417" s="266" t="s">
        <v>62</v>
      </c>
      <c r="N417" s="266" t="s">
        <v>27</v>
      </c>
      <c r="O417" s="265" t="s">
        <v>51</v>
      </c>
      <c r="P417" s="55" t="s">
        <v>52</v>
      </c>
      <c r="Q417" s="56" t="s">
        <v>53</v>
      </c>
    </row>
    <row r="418" spans="1:17" s="250" customFormat="1" ht="51" x14ac:dyDescent="0.25">
      <c r="A418" s="324" t="s">
        <v>967</v>
      </c>
      <c r="B418" s="262">
        <v>403</v>
      </c>
      <c r="C418" s="264" t="s">
        <v>904</v>
      </c>
      <c r="D418" s="263" t="s">
        <v>731</v>
      </c>
      <c r="E418" s="276" t="s">
        <v>1636</v>
      </c>
      <c r="F418" s="271" t="s">
        <v>1635</v>
      </c>
      <c r="G418" s="278">
        <v>43454</v>
      </c>
      <c r="H418" s="269">
        <v>1064.44</v>
      </c>
      <c r="I418" s="268" t="s">
        <v>771</v>
      </c>
      <c r="J418" s="333">
        <v>239</v>
      </c>
      <c r="K418" s="253">
        <f t="shared" si="8"/>
        <v>254401.16</v>
      </c>
      <c r="L418" s="267" t="s">
        <v>49</v>
      </c>
      <c r="M418" s="266" t="s">
        <v>50</v>
      </c>
      <c r="N418" s="266" t="s">
        <v>27</v>
      </c>
      <c r="O418" s="265" t="s">
        <v>51</v>
      </c>
      <c r="P418" s="55" t="s">
        <v>52</v>
      </c>
      <c r="Q418" s="56" t="s">
        <v>53</v>
      </c>
    </row>
    <row r="419" spans="1:17" s="250" customFormat="1" ht="51" x14ac:dyDescent="0.25">
      <c r="A419" s="324" t="s">
        <v>967</v>
      </c>
      <c r="B419" s="262">
        <v>404</v>
      </c>
      <c r="C419" s="264" t="s">
        <v>1068</v>
      </c>
      <c r="D419" s="263" t="s">
        <v>752</v>
      </c>
      <c r="E419" s="276" t="s">
        <v>1634</v>
      </c>
      <c r="F419" s="271" t="s">
        <v>1633</v>
      </c>
      <c r="G419" s="273" t="s">
        <v>1632</v>
      </c>
      <c r="H419" s="269">
        <v>112.13157894736842</v>
      </c>
      <c r="I419" s="268" t="s">
        <v>771</v>
      </c>
      <c r="J419" s="333">
        <v>19</v>
      </c>
      <c r="K419" s="253">
        <f t="shared" ref="K419:K482" si="9">J419*H419</f>
        <v>2130.5</v>
      </c>
      <c r="L419" s="267" t="s">
        <v>49</v>
      </c>
      <c r="M419" s="266" t="s">
        <v>50</v>
      </c>
      <c r="N419" s="266" t="s">
        <v>27</v>
      </c>
      <c r="O419" s="265" t="s">
        <v>51</v>
      </c>
      <c r="P419" s="55" t="s">
        <v>52</v>
      </c>
      <c r="Q419" s="56" t="s">
        <v>53</v>
      </c>
    </row>
    <row r="420" spans="1:17" s="250" customFormat="1" ht="51" x14ac:dyDescent="0.25">
      <c r="A420" s="324" t="s">
        <v>967</v>
      </c>
      <c r="B420" s="262">
        <v>405</v>
      </c>
      <c r="C420" s="264" t="s">
        <v>1052</v>
      </c>
      <c r="D420" s="263" t="s">
        <v>1043</v>
      </c>
      <c r="E420" s="276">
        <v>87000052</v>
      </c>
      <c r="F420" s="271" t="s">
        <v>1631</v>
      </c>
      <c r="G420" s="273" t="s">
        <v>1036</v>
      </c>
      <c r="H420" s="269">
        <v>52.5</v>
      </c>
      <c r="I420" s="268" t="s">
        <v>26</v>
      </c>
      <c r="J420" s="333">
        <v>218</v>
      </c>
      <c r="K420" s="253">
        <f t="shared" si="9"/>
        <v>11445</v>
      </c>
      <c r="L420" s="267" t="s">
        <v>49</v>
      </c>
      <c r="M420" s="266" t="s">
        <v>50</v>
      </c>
      <c r="N420" s="266" t="s">
        <v>27</v>
      </c>
      <c r="O420" s="265" t="s">
        <v>51</v>
      </c>
      <c r="P420" s="55" t="s">
        <v>52</v>
      </c>
      <c r="Q420" s="56" t="s">
        <v>53</v>
      </c>
    </row>
    <row r="421" spans="1:17" s="250" customFormat="1" ht="51" x14ac:dyDescent="0.25">
      <c r="A421" s="324" t="s">
        <v>967</v>
      </c>
      <c r="B421" s="262">
        <v>406</v>
      </c>
      <c r="C421" s="264" t="s">
        <v>1052</v>
      </c>
      <c r="D421" s="263" t="s">
        <v>1043</v>
      </c>
      <c r="E421" s="276" t="s">
        <v>1630</v>
      </c>
      <c r="F421" s="271" t="s">
        <v>1629</v>
      </c>
      <c r="G421" s="273" t="s">
        <v>1036</v>
      </c>
      <c r="H421" s="269">
        <v>9.9489189189189187</v>
      </c>
      <c r="I421" s="268" t="s">
        <v>26</v>
      </c>
      <c r="J421" s="333">
        <v>37</v>
      </c>
      <c r="K421" s="253">
        <f t="shared" si="9"/>
        <v>368.11</v>
      </c>
      <c r="L421" s="267" t="s">
        <v>49</v>
      </c>
      <c r="M421" s="266" t="s">
        <v>50</v>
      </c>
      <c r="N421" s="266" t="s">
        <v>27</v>
      </c>
      <c r="O421" s="265" t="s">
        <v>51</v>
      </c>
      <c r="P421" s="55" t="s">
        <v>52</v>
      </c>
      <c r="Q421" s="56" t="s">
        <v>53</v>
      </c>
    </row>
    <row r="422" spans="1:17" s="250" customFormat="1" ht="51" x14ac:dyDescent="0.25">
      <c r="A422" s="324" t="s">
        <v>967</v>
      </c>
      <c r="B422" s="262">
        <v>407</v>
      </c>
      <c r="C422" s="264" t="s">
        <v>1052</v>
      </c>
      <c r="D422" s="263" t="s">
        <v>770</v>
      </c>
      <c r="E422" s="276" t="s">
        <v>1628</v>
      </c>
      <c r="F422" s="271" t="s">
        <v>1627</v>
      </c>
      <c r="G422" s="273" t="s">
        <v>1036</v>
      </c>
      <c r="H422" s="269">
        <v>14.424000000000001</v>
      </c>
      <c r="I422" s="268" t="s">
        <v>26</v>
      </c>
      <c r="J422" s="333">
        <v>15</v>
      </c>
      <c r="K422" s="253">
        <f t="shared" si="9"/>
        <v>216.36</v>
      </c>
      <c r="L422" s="267" t="s">
        <v>49</v>
      </c>
      <c r="M422" s="266" t="s">
        <v>50</v>
      </c>
      <c r="N422" s="266" t="s">
        <v>27</v>
      </c>
      <c r="O422" s="265" t="s">
        <v>51</v>
      </c>
      <c r="P422" s="55" t="s">
        <v>52</v>
      </c>
      <c r="Q422" s="56" t="s">
        <v>53</v>
      </c>
    </row>
    <row r="423" spans="1:17" s="250" customFormat="1" ht="51" x14ac:dyDescent="0.25">
      <c r="A423" s="324" t="s">
        <v>967</v>
      </c>
      <c r="B423" s="262">
        <v>408</v>
      </c>
      <c r="C423" s="264" t="s">
        <v>784</v>
      </c>
      <c r="D423" s="263" t="s">
        <v>1272</v>
      </c>
      <c r="E423" s="276" t="s">
        <v>1626</v>
      </c>
      <c r="F423" s="271" t="s">
        <v>1625</v>
      </c>
      <c r="G423" s="273" t="s">
        <v>1624</v>
      </c>
      <c r="H423" s="269">
        <v>260.19</v>
      </c>
      <c r="I423" s="268" t="s">
        <v>26</v>
      </c>
      <c r="J423" s="333">
        <v>10</v>
      </c>
      <c r="K423" s="253">
        <f t="shared" si="9"/>
        <v>2601.9</v>
      </c>
      <c r="L423" s="267" t="s">
        <v>49</v>
      </c>
      <c r="M423" s="266" t="s">
        <v>50</v>
      </c>
      <c r="N423" s="266" t="s">
        <v>27</v>
      </c>
      <c r="O423" s="265" t="s">
        <v>51</v>
      </c>
      <c r="P423" s="55" t="s">
        <v>52</v>
      </c>
      <c r="Q423" s="56" t="s">
        <v>53</v>
      </c>
    </row>
    <row r="424" spans="1:17" s="250" customFormat="1" ht="51" x14ac:dyDescent="0.25">
      <c r="A424" s="324" t="s">
        <v>967</v>
      </c>
      <c r="B424" s="262">
        <v>409</v>
      </c>
      <c r="C424" s="264" t="s">
        <v>69</v>
      </c>
      <c r="D424" s="263" t="s">
        <v>735</v>
      </c>
      <c r="E424" s="276" t="s">
        <v>1623</v>
      </c>
      <c r="F424" s="271" t="s">
        <v>1622</v>
      </c>
      <c r="G424" s="275" t="s">
        <v>1359</v>
      </c>
      <c r="H424" s="269">
        <v>8701.0300000000007</v>
      </c>
      <c r="I424" s="268" t="s">
        <v>26</v>
      </c>
      <c r="J424" s="333">
        <v>2</v>
      </c>
      <c r="K424" s="253">
        <f t="shared" si="9"/>
        <v>17402.060000000001</v>
      </c>
      <c r="L424" s="267" t="s">
        <v>129</v>
      </c>
      <c r="M424" s="266" t="s">
        <v>62</v>
      </c>
      <c r="N424" s="266" t="s">
        <v>27</v>
      </c>
      <c r="O424" s="265" t="s">
        <v>51</v>
      </c>
      <c r="P424" s="55" t="s">
        <v>52</v>
      </c>
      <c r="Q424" s="56" t="s">
        <v>53</v>
      </c>
    </row>
    <row r="425" spans="1:17" s="250" customFormat="1" ht="51" x14ac:dyDescent="0.25">
      <c r="A425" s="324" t="s">
        <v>967</v>
      </c>
      <c r="B425" s="262">
        <v>410</v>
      </c>
      <c r="C425" s="264" t="s">
        <v>732</v>
      </c>
      <c r="D425" s="263" t="s">
        <v>731</v>
      </c>
      <c r="E425" s="276" t="s">
        <v>1621</v>
      </c>
      <c r="F425" s="271" t="s">
        <v>1620</v>
      </c>
      <c r="G425" s="275" t="s">
        <v>1604</v>
      </c>
      <c r="H425" s="269">
        <v>266.94833333333332</v>
      </c>
      <c r="I425" s="268" t="s">
        <v>26</v>
      </c>
      <c r="J425" s="333">
        <v>12</v>
      </c>
      <c r="K425" s="253">
        <f t="shared" si="9"/>
        <v>3203.38</v>
      </c>
      <c r="L425" s="267" t="s">
        <v>129</v>
      </c>
      <c r="M425" s="266" t="s">
        <v>62</v>
      </c>
      <c r="N425" s="266" t="s">
        <v>27</v>
      </c>
      <c r="O425" s="265" t="s">
        <v>51</v>
      </c>
      <c r="P425" s="55" t="s">
        <v>52</v>
      </c>
      <c r="Q425" s="56" t="s">
        <v>53</v>
      </c>
    </row>
    <row r="426" spans="1:17" s="250" customFormat="1" ht="51" x14ac:dyDescent="0.25">
      <c r="A426" s="324" t="s">
        <v>967</v>
      </c>
      <c r="B426" s="262">
        <v>411</v>
      </c>
      <c r="C426" s="264" t="s">
        <v>732</v>
      </c>
      <c r="D426" s="263" t="s">
        <v>731</v>
      </c>
      <c r="E426" s="271">
        <v>1302060007</v>
      </c>
      <c r="F426" s="271" t="s">
        <v>1619</v>
      </c>
      <c r="G426" s="275" t="s">
        <v>1607</v>
      </c>
      <c r="H426" s="269">
        <v>81.33</v>
      </c>
      <c r="I426" s="268" t="s">
        <v>26</v>
      </c>
      <c r="J426" s="333">
        <v>3</v>
      </c>
      <c r="K426" s="253">
        <f t="shared" si="9"/>
        <v>243.99</v>
      </c>
      <c r="L426" s="267" t="s">
        <v>129</v>
      </c>
      <c r="M426" s="266" t="s">
        <v>62</v>
      </c>
      <c r="N426" s="266" t="s">
        <v>27</v>
      </c>
      <c r="O426" s="265" t="s">
        <v>51</v>
      </c>
      <c r="P426" s="55" t="s">
        <v>52</v>
      </c>
      <c r="Q426" s="56" t="s">
        <v>53</v>
      </c>
    </row>
    <row r="427" spans="1:17" s="250" customFormat="1" ht="51" x14ac:dyDescent="0.25">
      <c r="A427" s="324" t="s">
        <v>967</v>
      </c>
      <c r="B427" s="262">
        <v>412</v>
      </c>
      <c r="C427" s="264" t="s">
        <v>732</v>
      </c>
      <c r="D427" s="263" t="s">
        <v>731</v>
      </c>
      <c r="E427" s="276" t="s">
        <v>1618</v>
      </c>
      <c r="F427" s="271" t="s">
        <v>1617</v>
      </c>
      <c r="G427" s="275" t="s">
        <v>1610</v>
      </c>
      <c r="H427" s="269">
        <v>755.97199999999998</v>
      </c>
      <c r="I427" s="268" t="s">
        <v>26</v>
      </c>
      <c r="J427" s="333">
        <v>5</v>
      </c>
      <c r="K427" s="253">
        <f t="shared" si="9"/>
        <v>3779.8599999999997</v>
      </c>
      <c r="L427" s="267" t="s">
        <v>129</v>
      </c>
      <c r="M427" s="266" t="s">
        <v>62</v>
      </c>
      <c r="N427" s="266" t="s">
        <v>27</v>
      </c>
      <c r="O427" s="265" t="s">
        <v>51</v>
      </c>
      <c r="P427" s="55" t="s">
        <v>52</v>
      </c>
      <c r="Q427" s="56" t="s">
        <v>53</v>
      </c>
    </row>
    <row r="428" spans="1:17" s="250" customFormat="1" ht="51" x14ac:dyDescent="0.25">
      <c r="A428" s="324" t="s">
        <v>967</v>
      </c>
      <c r="B428" s="262">
        <v>413</v>
      </c>
      <c r="C428" s="264" t="s">
        <v>732</v>
      </c>
      <c r="D428" s="263" t="s">
        <v>731</v>
      </c>
      <c r="E428" s="276" t="s">
        <v>1616</v>
      </c>
      <c r="F428" s="271" t="s">
        <v>1615</v>
      </c>
      <c r="G428" s="275" t="s">
        <v>1607</v>
      </c>
      <c r="H428" s="269">
        <v>81.326250000000002</v>
      </c>
      <c r="I428" s="268" t="s">
        <v>26</v>
      </c>
      <c r="J428" s="333">
        <v>8</v>
      </c>
      <c r="K428" s="253">
        <f t="shared" si="9"/>
        <v>650.61</v>
      </c>
      <c r="L428" s="267" t="s">
        <v>129</v>
      </c>
      <c r="M428" s="266" t="s">
        <v>62</v>
      </c>
      <c r="N428" s="266" t="s">
        <v>27</v>
      </c>
      <c r="O428" s="265" t="s">
        <v>51</v>
      </c>
      <c r="P428" s="55" t="s">
        <v>52</v>
      </c>
      <c r="Q428" s="56" t="s">
        <v>53</v>
      </c>
    </row>
    <row r="429" spans="1:17" s="250" customFormat="1" ht="51" x14ac:dyDescent="0.25">
      <c r="A429" s="324" t="s">
        <v>967</v>
      </c>
      <c r="B429" s="262">
        <v>414</v>
      </c>
      <c r="C429" s="264" t="s">
        <v>732</v>
      </c>
      <c r="D429" s="263" t="s">
        <v>731</v>
      </c>
      <c r="E429" s="276" t="s">
        <v>1614</v>
      </c>
      <c r="F429" s="271" t="s">
        <v>1613</v>
      </c>
      <c r="G429" s="275" t="s">
        <v>1610</v>
      </c>
      <c r="H429" s="269">
        <v>889.80499999999995</v>
      </c>
      <c r="I429" s="268" t="s">
        <v>26</v>
      </c>
      <c r="J429" s="333">
        <v>4</v>
      </c>
      <c r="K429" s="253">
        <f t="shared" si="9"/>
        <v>3559.22</v>
      </c>
      <c r="L429" s="267" t="s">
        <v>129</v>
      </c>
      <c r="M429" s="266" t="s">
        <v>62</v>
      </c>
      <c r="N429" s="266" t="s">
        <v>27</v>
      </c>
      <c r="O429" s="265" t="s">
        <v>51</v>
      </c>
      <c r="P429" s="55" t="s">
        <v>52</v>
      </c>
      <c r="Q429" s="56" t="s">
        <v>53</v>
      </c>
    </row>
    <row r="430" spans="1:17" s="250" customFormat="1" ht="51" x14ac:dyDescent="0.25">
      <c r="A430" s="324" t="s">
        <v>967</v>
      </c>
      <c r="B430" s="262">
        <v>415</v>
      </c>
      <c r="C430" s="264" t="s">
        <v>732</v>
      </c>
      <c r="D430" s="263" t="s">
        <v>731</v>
      </c>
      <c r="E430" s="276" t="s">
        <v>1612</v>
      </c>
      <c r="F430" s="271" t="s">
        <v>1611</v>
      </c>
      <c r="G430" s="275" t="s">
        <v>1610</v>
      </c>
      <c r="H430" s="269">
        <v>1030.8699999999999</v>
      </c>
      <c r="I430" s="268" t="s">
        <v>26</v>
      </c>
      <c r="J430" s="333">
        <v>4</v>
      </c>
      <c r="K430" s="253">
        <f t="shared" si="9"/>
        <v>4123.4799999999996</v>
      </c>
      <c r="L430" s="267" t="s">
        <v>129</v>
      </c>
      <c r="M430" s="266" t="s">
        <v>62</v>
      </c>
      <c r="N430" s="266" t="s">
        <v>27</v>
      </c>
      <c r="O430" s="265" t="s">
        <v>51</v>
      </c>
      <c r="P430" s="55" t="s">
        <v>52</v>
      </c>
      <c r="Q430" s="56" t="s">
        <v>53</v>
      </c>
    </row>
    <row r="431" spans="1:17" s="250" customFormat="1" ht="51" x14ac:dyDescent="0.25">
      <c r="A431" s="324" t="s">
        <v>967</v>
      </c>
      <c r="B431" s="262">
        <v>416</v>
      </c>
      <c r="C431" s="264" t="s">
        <v>732</v>
      </c>
      <c r="D431" s="263" t="s">
        <v>731</v>
      </c>
      <c r="E431" s="276" t="s">
        <v>1609</v>
      </c>
      <c r="F431" s="271" t="s">
        <v>1608</v>
      </c>
      <c r="G431" s="275" t="s">
        <v>1607</v>
      </c>
      <c r="H431" s="269">
        <v>81.327500000000001</v>
      </c>
      <c r="I431" s="268" t="s">
        <v>26</v>
      </c>
      <c r="J431" s="333">
        <v>8</v>
      </c>
      <c r="K431" s="253">
        <f t="shared" si="9"/>
        <v>650.62</v>
      </c>
      <c r="L431" s="267" t="s">
        <v>129</v>
      </c>
      <c r="M431" s="266" t="s">
        <v>62</v>
      </c>
      <c r="N431" s="266" t="s">
        <v>27</v>
      </c>
      <c r="O431" s="265" t="s">
        <v>51</v>
      </c>
      <c r="P431" s="55" t="s">
        <v>52</v>
      </c>
      <c r="Q431" s="56" t="s">
        <v>53</v>
      </c>
    </row>
    <row r="432" spans="1:17" s="250" customFormat="1" ht="51" x14ac:dyDescent="0.25">
      <c r="A432" s="324" t="s">
        <v>967</v>
      </c>
      <c r="B432" s="262">
        <v>417</v>
      </c>
      <c r="C432" s="264" t="s">
        <v>732</v>
      </c>
      <c r="D432" s="263" t="s">
        <v>731</v>
      </c>
      <c r="E432" s="276" t="s">
        <v>1606</v>
      </c>
      <c r="F432" s="271" t="s">
        <v>1605</v>
      </c>
      <c r="G432" s="275" t="s">
        <v>1604</v>
      </c>
      <c r="H432" s="269">
        <v>281.77749999999997</v>
      </c>
      <c r="I432" s="268" t="s">
        <v>26</v>
      </c>
      <c r="J432" s="333">
        <v>4</v>
      </c>
      <c r="K432" s="253">
        <f t="shared" si="9"/>
        <v>1127.1099999999999</v>
      </c>
      <c r="L432" s="267" t="s">
        <v>129</v>
      </c>
      <c r="M432" s="266" t="s">
        <v>62</v>
      </c>
      <c r="N432" s="266" t="s">
        <v>27</v>
      </c>
      <c r="O432" s="265" t="s">
        <v>51</v>
      </c>
      <c r="P432" s="55" t="s">
        <v>52</v>
      </c>
      <c r="Q432" s="56" t="s">
        <v>53</v>
      </c>
    </row>
    <row r="433" spans="1:17" s="250" customFormat="1" ht="51" x14ac:dyDescent="0.25">
      <c r="A433" s="324" t="s">
        <v>967</v>
      </c>
      <c r="B433" s="262">
        <v>418</v>
      </c>
      <c r="C433" s="264" t="s">
        <v>1340</v>
      </c>
      <c r="D433" s="263" t="s">
        <v>1185</v>
      </c>
      <c r="E433" s="276" t="s">
        <v>1603</v>
      </c>
      <c r="F433" s="271" t="s">
        <v>1602</v>
      </c>
      <c r="G433" s="275" t="s">
        <v>1601</v>
      </c>
      <c r="H433" s="269">
        <v>126.09666666666668</v>
      </c>
      <c r="I433" s="268" t="s">
        <v>26</v>
      </c>
      <c r="J433" s="333">
        <v>3</v>
      </c>
      <c r="K433" s="253">
        <f t="shared" si="9"/>
        <v>378.29</v>
      </c>
      <c r="L433" s="267" t="s">
        <v>49</v>
      </c>
      <c r="M433" s="266" t="s">
        <v>50</v>
      </c>
      <c r="N433" s="266" t="s">
        <v>27</v>
      </c>
      <c r="O433" s="265" t="s">
        <v>51</v>
      </c>
      <c r="P433" s="55" t="s">
        <v>52</v>
      </c>
      <c r="Q433" s="56" t="s">
        <v>53</v>
      </c>
    </row>
    <row r="434" spans="1:17" s="250" customFormat="1" ht="51" x14ac:dyDescent="0.25">
      <c r="A434" s="324" t="s">
        <v>967</v>
      </c>
      <c r="B434" s="262">
        <v>419</v>
      </c>
      <c r="C434" s="264" t="s">
        <v>1340</v>
      </c>
      <c r="D434" s="263" t="s">
        <v>1185</v>
      </c>
      <c r="E434" s="276" t="s">
        <v>1603</v>
      </c>
      <c r="F434" s="271" t="s">
        <v>1602</v>
      </c>
      <c r="G434" s="275" t="s">
        <v>1601</v>
      </c>
      <c r="H434" s="269">
        <v>1009.36</v>
      </c>
      <c r="I434" s="268" t="s">
        <v>26</v>
      </c>
      <c r="J434" s="333">
        <v>7</v>
      </c>
      <c r="K434" s="253">
        <f t="shared" si="9"/>
        <v>7065.52</v>
      </c>
      <c r="L434" s="267" t="s">
        <v>129</v>
      </c>
      <c r="M434" s="266" t="s">
        <v>62</v>
      </c>
      <c r="N434" s="266" t="s">
        <v>27</v>
      </c>
      <c r="O434" s="265" t="s">
        <v>51</v>
      </c>
      <c r="P434" s="55" t="s">
        <v>52</v>
      </c>
      <c r="Q434" s="56" t="s">
        <v>53</v>
      </c>
    </row>
    <row r="435" spans="1:17" s="250" customFormat="1" ht="51" x14ac:dyDescent="0.25">
      <c r="A435" s="324" t="s">
        <v>967</v>
      </c>
      <c r="B435" s="262">
        <v>420</v>
      </c>
      <c r="C435" s="264" t="s">
        <v>1534</v>
      </c>
      <c r="D435" s="263" t="s">
        <v>770</v>
      </c>
      <c r="E435" s="276" t="s">
        <v>1600</v>
      </c>
      <c r="F435" s="271" t="s">
        <v>1599</v>
      </c>
      <c r="G435" s="275" t="s">
        <v>1598</v>
      </c>
      <c r="H435" s="269">
        <v>179.39999999999998</v>
      </c>
      <c r="I435" s="268" t="s">
        <v>26</v>
      </c>
      <c r="J435" s="333">
        <v>9</v>
      </c>
      <c r="K435" s="253">
        <f t="shared" si="9"/>
        <v>1614.6</v>
      </c>
      <c r="L435" s="267" t="s">
        <v>129</v>
      </c>
      <c r="M435" s="266" t="s">
        <v>62</v>
      </c>
      <c r="N435" s="266" t="s">
        <v>27</v>
      </c>
      <c r="O435" s="265" t="s">
        <v>51</v>
      </c>
      <c r="P435" s="55" t="s">
        <v>52</v>
      </c>
      <c r="Q435" s="56" t="s">
        <v>53</v>
      </c>
    </row>
    <row r="436" spans="1:17" s="250" customFormat="1" ht="51" x14ac:dyDescent="0.25">
      <c r="A436" s="324" t="s">
        <v>967</v>
      </c>
      <c r="B436" s="262">
        <v>421</v>
      </c>
      <c r="C436" s="264" t="s">
        <v>1534</v>
      </c>
      <c r="D436" s="263" t="s">
        <v>770</v>
      </c>
      <c r="E436" s="276" t="s">
        <v>1597</v>
      </c>
      <c r="F436" s="271" t="s">
        <v>1596</v>
      </c>
      <c r="G436" s="275" t="s">
        <v>1036</v>
      </c>
      <c r="H436" s="269">
        <v>385.35</v>
      </c>
      <c r="I436" s="268" t="s">
        <v>26</v>
      </c>
      <c r="J436" s="333">
        <v>2</v>
      </c>
      <c r="K436" s="253">
        <f t="shared" si="9"/>
        <v>770.7</v>
      </c>
      <c r="L436" s="267" t="s">
        <v>49</v>
      </c>
      <c r="M436" s="266" t="s">
        <v>50</v>
      </c>
      <c r="N436" s="266" t="s">
        <v>27</v>
      </c>
      <c r="O436" s="265" t="s">
        <v>51</v>
      </c>
      <c r="P436" s="55" t="s">
        <v>52</v>
      </c>
      <c r="Q436" s="56" t="s">
        <v>53</v>
      </c>
    </row>
    <row r="437" spans="1:17" s="250" customFormat="1" ht="51" x14ac:dyDescent="0.25">
      <c r="A437" s="324" t="s">
        <v>967</v>
      </c>
      <c r="B437" s="262">
        <v>422</v>
      </c>
      <c r="C437" s="264" t="s">
        <v>1542</v>
      </c>
      <c r="D437" s="263" t="s">
        <v>770</v>
      </c>
      <c r="E437" s="276" t="s">
        <v>1595</v>
      </c>
      <c r="F437" s="271" t="s">
        <v>1594</v>
      </c>
      <c r="G437" s="275" t="s">
        <v>1036</v>
      </c>
      <c r="H437" s="269">
        <v>2798.54</v>
      </c>
      <c r="I437" s="268" t="s">
        <v>26</v>
      </c>
      <c r="J437" s="333">
        <v>1</v>
      </c>
      <c r="K437" s="253">
        <f t="shared" si="9"/>
        <v>2798.54</v>
      </c>
      <c r="L437" s="267" t="s">
        <v>49</v>
      </c>
      <c r="M437" s="266" t="s">
        <v>50</v>
      </c>
      <c r="N437" s="266" t="s">
        <v>27</v>
      </c>
      <c r="O437" s="265" t="s">
        <v>51</v>
      </c>
      <c r="P437" s="55" t="s">
        <v>52</v>
      </c>
      <c r="Q437" s="56" t="s">
        <v>53</v>
      </c>
    </row>
    <row r="438" spans="1:17" s="250" customFormat="1" ht="51" x14ac:dyDescent="0.25">
      <c r="A438" s="324" t="s">
        <v>967</v>
      </c>
      <c r="B438" s="262">
        <v>423</v>
      </c>
      <c r="C438" s="264" t="s">
        <v>1542</v>
      </c>
      <c r="D438" s="263" t="s">
        <v>770</v>
      </c>
      <c r="E438" s="276" t="s">
        <v>1593</v>
      </c>
      <c r="F438" s="271" t="s">
        <v>1592</v>
      </c>
      <c r="G438" s="275" t="s">
        <v>1036</v>
      </c>
      <c r="H438" s="269">
        <v>2889.89</v>
      </c>
      <c r="I438" s="268" t="s">
        <v>26</v>
      </c>
      <c r="J438" s="333">
        <v>1</v>
      </c>
      <c r="K438" s="253">
        <f t="shared" si="9"/>
        <v>2889.89</v>
      </c>
      <c r="L438" s="267" t="s">
        <v>49</v>
      </c>
      <c r="M438" s="266" t="s">
        <v>50</v>
      </c>
      <c r="N438" s="266" t="s">
        <v>27</v>
      </c>
      <c r="O438" s="265" t="s">
        <v>51</v>
      </c>
      <c r="P438" s="55" t="s">
        <v>52</v>
      </c>
      <c r="Q438" s="56" t="s">
        <v>53</v>
      </c>
    </row>
    <row r="439" spans="1:17" s="250" customFormat="1" ht="51" x14ac:dyDescent="0.25">
      <c r="A439" s="324" t="s">
        <v>967</v>
      </c>
      <c r="B439" s="262">
        <v>424</v>
      </c>
      <c r="C439" s="264" t="s">
        <v>1534</v>
      </c>
      <c r="D439" s="263" t="s">
        <v>770</v>
      </c>
      <c r="E439" s="276" t="s">
        <v>1591</v>
      </c>
      <c r="F439" s="271" t="s">
        <v>1590</v>
      </c>
      <c r="G439" s="275" t="s">
        <v>1036</v>
      </c>
      <c r="H439" s="269">
        <v>385.99</v>
      </c>
      <c r="I439" s="268" t="s">
        <v>26</v>
      </c>
      <c r="J439" s="333">
        <v>1</v>
      </c>
      <c r="K439" s="253">
        <f t="shared" si="9"/>
        <v>385.99</v>
      </c>
      <c r="L439" s="267" t="s">
        <v>129</v>
      </c>
      <c r="M439" s="266" t="s">
        <v>62</v>
      </c>
      <c r="N439" s="266" t="s">
        <v>27</v>
      </c>
      <c r="O439" s="265" t="s">
        <v>51</v>
      </c>
      <c r="P439" s="55" t="s">
        <v>52</v>
      </c>
      <c r="Q439" s="56" t="s">
        <v>53</v>
      </c>
    </row>
    <row r="440" spans="1:17" s="250" customFormat="1" ht="51" x14ac:dyDescent="0.25">
      <c r="A440" s="324" t="s">
        <v>967</v>
      </c>
      <c r="B440" s="262">
        <v>425</v>
      </c>
      <c r="C440" s="264" t="s">
        <v>1534</v>
      </c>
      <c r="D440" s="263" t="s">
        <v>770</v>
      </c>
      <c r="E440" s="276" t="s">
        <v>1589</v>
      </c>
      <c r="F440" s="271" t="s">
        <v>1588</v>
      </c>
      <c r="G440" s="273" t="s">
        <v>1587</v>
      </c>
      <c r="H440" s="269">
        <v>151.27000000000001</v>
      </c>
      <c r="I440" s="268" t="s">
        <v>26</v>
      </c>
      <c r="J440" s="333">
        <v>4</v>
      </c>
      <c r="K440" s="253">
        <f t="shared" si="9"/>
        <v>605.08000000000004</v>
      </c>
      <c r="L440" s="267" t="s">
        <v>49</v>
      </c>
      <c r="M440" s="266" t="s">
        <v>50</v>
      </c>
      <c r="N440" s="266" t="s">
        <v>27</v>
      </c>
      <c r="O440" s="265" t="s">
        <v>51</v>
      </c>
      <c r="P440" s="55" t="s">
        <v>52</v>
      </c>
      <c r="Q440" s="56" t="s">
        <v>53</v>
      </c>
    </row>
    <row r="441" spans="1:17" s="250" customFormat="1" ht="51" x14ac:dyDescent="0.25">
      <c r="A441" s="324" t="s">
        <v>967</v>
      </c>
      <c r="B441" s="262">
        <v>426</v>
      </c>
      <c r="C441" s="264" t="s">
        <v>1534</v>
      </c>
      <c r="D441" s="263" t="s">
        <v>770</v>
      </c>
      <c r="E441" s="276" t="s">
        <v>1586</v>
      </c>
      <c r="F441" s="271" t="s">
        <v>1585</v>
      </c>
      <c r="G441" s="275" t="s">
        <v>1580</v>
      </c>
      <c r="H441" s="269">
        <v>116.89999999999999</v>
      </c>
      <c r="I441" s="268" t="s">
        <v>104</v>
      </c>
      <c r="J441" s="333">
        <v>14</v>
      </c>
      <c r="K441" s="253">
        <f t="shared" si="9"/>
        <v>1636.6</v>
      </c>
      <c r="L441" s="267" t="s">
        <v>129</v>
      </c>
      <c r="M441" s="266" t="s">
        <v>62</v>
      </c>
      <c r="N441" s="266" t="s">
        <v>27</v>
      </c>
      <c r="O441" s="265" t="s">
        <v>51</v>
      </c>
      <c r="P441" s="55" t="s">
        <v>52</v>
      </c>
      <c r="Q441" s="56" t="s">
        <v>53</v>
      </c>
    </row>
    <row r="442" spans="1:17" s="250" customFormat="1" ht="51" x14ac:dyDescent="0.25">
      <c r="A442" s="324" t="s">
        <v>967</v>
      </c>
      <c r="B442" s="262">
        <v>427</v>
      </c>
      <c r="C442" s="264" t="s">
        <v>1534</v>
      </c>
      <c r="D442" s="263" t="s">
        <v>770</v>
      </c>
      <c r="E442" s="276" t="s">
        <v>1584</v>
      </c>
      <c r="F442" s="271" t="s">
        <v>1583</v>
      </c>
      <c r="G442" s="275" t="s">
        <v>1580</v>
      </c>
      <c r="H442" s="269">
        <v>141.75</v>
      </c>
      <c r="I442" s="268" t="s">
        <v>104</v>
      </c>
      <c r="J442" s="333">
        <v>12</v>
      </c>
      <c r="K442" s="253">
        <f t="shared" si="9"/>
        <v>1701</v>
      </c>
      <c r="L442" s="267" t="s">
        <v>129</v>
      </c>
      <c r="M442" s="266" t="s">
        <v>62</v>
      </c>
      <c r="N442" s="266" t="s">
        <v>27</v>
      </c>
      <c r="O442" s="265" t="s">
        <v>51</v>
      </c>
      <c r="P442" s="55" t="s">
        <v>52</v>
      </c>
      <c r="Q442" s="56" t="s">
        <v>53</v>
      </c>
    </row>
    <row r="443" spans="1:17" s="250" customFormat="1" ht="51" x14ac:dyDescent="0.25">
      <c r="A443" s="324" t="s">
        <v>967</v>
      </c>
      <c r="B443" s="262">
        <v>428</v>
      </c>
      <c r="C443" s="264" t="s">
        <v>1534</v>
      </c>
      <c r="D443" s="263" t="s">
        <v>770</v>
      </c>
      <c r="E443" s="276" t="s">
        <v>1582</v>
      </c>
      <c r="F443" s="271" t="s">
        <v>1581</v>
      </c>
      <c r="G443" s="275" t="s">
        <v>1580</v>
      </c>
      <c r="H443" s="269">
        <v>218.05</v>
      </c>
      <c r="I443" s="268" t="s">
        <v>104</v>
      </c>
      <c r="J443" s="333">
        <v>8</v>
      </c>
      <c r="K443" s="253">
        <f t="shared" si="9"/>
        <v>1744.4</v>
      </c>
      <c r="L443" s="267" t="s">
        <v>129</v>
      </c>
      <c r="M443" s="266" t="s">
        <v>62</v>
      </c>
      <c r="N443" s="266" t="s">
        <v>27</v>
      </c>
      <c r="O443" s="265" t="s">
        <v>51</v>
      </c>
      <c r="P443" s="55" t="s">
        <v>52</v>
      </c>
      <c r="Q443" s="56" t="s">
        <v>53</v>
      </c>
    </row>
    <row r="444" spans="1:17" s="250" customFormat="1" ht="51" x14ac:dyDescent="0.25">
      <c r="A444" s="324" t="s">
        <v>967</v>
      </c>
      <c r="B444" s="262">
        <v>429</v>
      </c>
      <c r="C444" s="264" t="s">
        <v>1534</v>
      </c>
      <c r="D444" s="263" t="s">
        <v>770</v>
      </c>
      <c r="E444" s="276" t="s">
        <v>1579</v>
      </c>
      <c r="F444" s="271" t="s">
        <v>1578</v>
      </c>
      <c r="G444" s="275" t="s">
        <v>1577</v>
      </c>
      <c r="H444" s="269">
        <v>51.557499999999997</v>
      </c>
      <c r="I444" s="268" t="s">
        <v>26</v>
      </c>
      <c r="J444" s="333">
        <v>4</v>
      </c>
      <c r="K444" s="253">
        <f t="shared" si="9"/>
        <v>206.23</v>
      </c>
      <c r="L444" s="267" t="s">
        <v>129</v>
      </c>
      <c r="M444" s="266" t="s">
        <v>62</v>
      </c>
      <c r="N444" s="266" t="s">
        <v>27</v>
      </c>
      <c r="O444" s="265" t="s">
        <v>51</v>
      </c>
      <c r="P444" s="55" t="s">
        <v>52</v>
      </c>
      <c r="Q444" s="56" t="s">
        <v>53</v>
      </c>
    </row>
    <row r="445" spans="1:17" s="250" customFormat="1" ht="51" x14ac:dyDescent="0.25">
      <c r="A445" s="324" t="s">
        <v>967</v>
      </c>
      <c r="B445" s="262">
        <v>430</v>
      </c>
      <c r="C445" s="264" t="s">
        <v>1534</v>
      </c>
      <c r="D445" s="263" t="s">
        <v>770</v>
      </c>
      <c r="E445" s="276" t="s">
        <v>1576</v>
      </c>
      <c r="F445" s="271" t="s">
        <v>1575</v>
      </c>
      <c r="G445" s="273" t="s">
        <v>1574</v>
      </c>
      <c r="H445" s="269">
        <v>148.4</v>
      </c>
      <c r="I445" s="268" t="s">
        <v>26</v>
      </c>
      <c r="J445" s="333">
        <v>8</v>
      </c>
      <c r="K445" s="253">
        <f t="shared" si="9"/>
        <v>1187.2</v>
      </c>
      <c r="L445" s="267" t="s">
        <v>49</v>
      </c>
      <c r="M445" s="266" t="s">
        <v>50</v>
      </c>
      <c r="N445" s="266" t="s">
        <v>27</v>
      </c>
      <c r="O445" s="265" t="s">
        <v>51</v>
      </c>
      <c r="P445" s="55" t="s">
        <v>52</v>
      </c>
      <c r="Q445" s="56" t="s">
        <v>53</v>
      </c>
    </row>
    <row r="446" spans="1:17" s="250" customFormat="1" ht="51" x14ac:dyDescent="0.25">
      <c r="A446" s="324" t="s">
        <v>967</v>
      </c>
      <c r="B446" s="262">
        <v>431</v>
      </c>
      <c r="C446" s="264" t="s">
        <v>1534</v>
      </c>
      <c r="D446" s="263" t="s">
        <v>770</v>
      </c>
      <c r="E446" s="276" t="s">
        <v>1573</v>
      </c>
      <c r="F446" s="271" t="s">
        <v>1572</v>
      </c>
      <c r="G446" s="275">
        <v>37937</v>
      </c>
      <c r="H446" s="269">
        <v>52.59</v>
      </c>
      <c r="I446" s="268" t="s">
        <v>26</v>
      </c>
      <c r="J446" s="333">
        <v>1</v>
      </c>
      <c r="K446" s="253">
        <f t="shared" si="9"/>
        <v>52.59</v>
      </c>
      <c r="L446" s="267" t="s">
        <v>129</v>
      </c>
      <c r="M446" s="266" t="s">
        <v>62</v>
      </c>
      <c r="N446" s="266" t="s">
        <v>27</v>
      </c>
      <c r="O446" s="265" t="s">
        <v>51</v>
      </c>
      <c r="P446" s="55" t="s">
        <v>52</v>
      </c>
      <c r="Q446" s="56" t="s">
        <v>53</v>
      </c>
    </row>
    <row r="447" spans="1:17" s="250" customFormat="1" ht="51" x14ac:dyDescent="0.25">
      <c r="A447" s="324" t="s">
        <v>967</v>
      </c>
      <c r="B447" s="262">
        <v>432</v>
      </c>
      <c r="C447" s="264" t="s">
        <v>1534</v>
      </c>
      <c r="D447" s="263" t="s">
        <v>770</v>
      </c>
      <c r="E447" s="276" t="s">
        <v>1571</v>
      </c>
      <c r="F447" s="271" t="s">
        <v>1570</v>
      </c>
      <c r="G447" s="275">
        <v>40844</v>
      </c>
      <c r="H447" s="269">
        <v>880.8075</v>
      </c>
      <c r="I447" s="268" t="s">
        <v>26</v>
      </c>
      <c r="J447" s="333">
        <v>4</v>
      </c>
      <c r="K447" s="253">
        <f t="shared" si="9"/>
        <v>3523.23</v>
      </c>
      <c r="L447" s="267" t="s">
        <v>49</v>
      </c>
      <c r="M447" s="266" t="s">
        <v>50</v>
      </c>
      <c r="N447" s="266" t="s">
        <v>27</v>
      </c>
      <c r="O447" s="265" t="s">
        <v>51</v>
      </c>
      <c r="P447" s="55" t="s">
        <v>52</v>
      </c>
      <c r="Q447" s="56" t="s">
        <v>53</v>
      </c>
    </row>
    <row r="448" spans="1:17" s="250" customFormat="1" ht="51" x14ac:dyDescent="0.25">
      <c r="A448" s="324" t="s">
        <v>967</v>
      </c>
      <c r="B448" s="262">
        <v>433</v>
      </c>
      <c r="C448" s="264" t="s">
        <v>1534</v>
      </c>
      <c r="D448" s="263" t="s">
        <v>770</v>
      </c>
      <c r="E448" s="276" t="s">
        <v>1569</v>
      </c>
      <c r="F448" s="271" t="s">
        <v>1568</v>
      </c>
      <c r="G448" s="275" t="s">
        <v>1036</v>
      </c>
      <c r="H448" s="269">
        <v>557.56666666666672</v>
      </c>
      <c r="I448" s="268" t="s">
        <v>26</v>
      </c>
      <c r="J448" s="333">
        <v>3</v>
      </c>
      <c r="K448" s="253">
        <f t="shared" si="9"/>
        <v>1672.7000000000003</v>
      </c>
      <c r="L448" s="267" t="s">
        <v>49</v>
      </c>
      <c r="M448" s="266" t="s">
        <v>50</v>
      </c>
      <c r="N448" s="266" t="s">
        <v>27</v>
      </c>
      <c r="O448" s="265" t="s">
        <v>51</v>
      </c>
      <c r="P448" s="55" t="s">
        <v>52</v>
      </c>
      <c r="Q448" s="56" t="s">
        <v>53</v>
      </c>
    </row>
    <row r="449" spans="1:17" s="250" customFormat="1" ht="51" x14ac:dyDescent="0.25">
      <c r="A449" s="324" t="s">
        <v>967</v>
      </c>
      <c r="B449" s="262">
        <v>434</v>
      </c>
      <c r="C449" s="264" t="s">
        <v>1534</v>
      </c>
      <c r="D449" s="263" t="s">
        <v>770</v>
      </c>
      <c r="E449" s="276" t="s">
        <v>1569</v>
      </c>
      <c r="F449" s="271" t="s">
        <v>1568</v>
      </c>
      <c r="G449" s="275" t="s">
        <v>1036</v>
      </c>
      <c r="H449" s="269">
        <v>557.56624999999997</v>
      </c>
      <c r="I449" s="268" t="s">
        <v>26</v>
      </c>
      <c r="J449" s="333">
        <v>8</v>
      </c>
      <c r="K449" s="253">
        <f t="shared" si="9"/>
        <v>4460.53</v>
      </c>
      <c r="L449" s="267" t="s">
        <v>129</v>
      </c>
      <c r="M449" s="266" t="s">
        <v>62</v>
      </c>
      <c r="N449" s="266" t="s">
        <v>27</v>
      </c>
      <c r="O449" s="265" t="s">
        <v>51</v>
      </c>
      <c r="P449" s="55" t="s">
        <v>52</v>
      </c>
      <c r="Q449" s="56" t="s">
        <v>53</v>
      </c>
    </row>
    <row r="450" spans="1:17" s="250" customFormat="1" ht="51" x14ac:dyDescent="0.25">
      <c r="A450" s="324" t="s">
        <v>967</v>
      </c>
      <c r="B450" s="262">
        <v>435</v>
      </c>
      <c r="C450" s="264" t="s">
        <v>1534</v>
      </c>
      <c r="D450" s="263" t="s">
        <v>770</v>
      </c>
      <c r="E450" s="276" t="s">
        <v>1567</v>
      </c>
      <c r="F450" s="271" t="s">
        <v>1566</v>
      </c>
      <c r="G450" s="275" t="s">
        <v>1036</v>
      </c>
      <c r="H450" s="269">
        <v>1478.1324999999999</v>
      </c>
      <c r="I450" s="268" t="s">
        <v>26</v>
      </c>
      <c r="J450" s="333">
        <v>4</v>
      </c>
      <c r="K450" s="253">
        <f t="shared" si="9"/>
        <v>5912.53</v>
      </c>
      <c r="L450" s="267"/>
      <c r="M450" s="266" t="s">
        <v>1411</v>
      </c>
      <c r="N450" s="266" t="s">
        <v>27</v>
      </c>
      <c r="O450" s="265" t="s">
        <v>51</v>
      </c>
      <c r="P450" s="55" t="s">
        <v>52</v>
      </c>
      <c r="Q450" s="56" t="s">
        <v>53</v>
      </c>
    </row>
    <row r="451" spans="1:17" s="250" customFormat="1" ht="51" x14ac:dyDescent="0.25">
      <c r="A451" s="324" t="s">
        <v>967</v>
      </c>
      <c r="B451" s="262">
        <v>436</v>
      </c>
      <c r="C451" s="264" t="s">
        <v>1534</v>
      </c>
      <c r="D451" s="263" t="s">
        <v>770</v>
      </c>
      <c r="E451" s="276" t="s">
        <v>1567</v>
      </c>
      <c r="F451" s="271" t="s">
        <v>1566</v>
      </c>
      <c r="G451" s="275" t="s">
        <v>1036</v>
      </c>
      <c r="H451" s="269">
        <v>1478.1439285714284</v>
      </c>
      <c r="I451" s="268" t="s">
        <v>26</v>
      </c>
      <c r="J451" s="333">
        <v>28</v>
      </c>
      <c r="K451" s="253">
        <f t="shared" si="9"/>
        <v>41388.03</v>
      </c>
      <c r="L451" s="267" t="s">
        <v>49</v>
      </c>
      <c r="M451" s="266" t="s">
        <v>50</v>
      </c>
      <c r="N451" s="266" t="s">
        <v>27</v>
      </c>
      <c r="O451" s="265" t="s">
        <v>51</v>
      </c>
      <c r="P451" s="55" t="s">
        <v>52</v>
      </c>
      <c r="Q451" s="56" t="s">
        <v>53</v>
      </c>
    </row>
    <row r="452" spans="1:17" s="250" customFormat="1" ht="51" x14ac:dyDescent="0.25">
      <c r="A452" s="324" t="s">
        <v>967</v>
      </c>
      <c r="B452" s="262">
        <v>437</v>
      </c>
      <c r="C452" s="264" t="s">
        <v>1534</v>
      </c>
      <c r="D452" s="263" t="s">
        <v>770</v>
      </c>
      <c r="E452" s="276" t="s">
        <v>1565</v>
      </c>
      <c r="F452" s="271" t="s">
        <v>1564</v>
      </c>
      <c r="G452" s="275" t="s">
        <v>1036</v>
      </c>
      <c r="H452" s="269">
        <v>764.90297297297298</v>
      </c>
      <c r="I452" s="268" t="s">
        <v>26</v>
      </c>
      <c r="J452" s="333">
        <v>37</v>
      </c>
      <c r="K452" s="253">
        <f t="shared" si="9"/>
        <v>28301.41</v>
      </c>
      <c r="L452" s="267" t="s">
        <v>49</v>
      </c>
      <c r="M452" s="266" t="s">
        <v>50</v>
      </c>
      <c r="N452" s="266" t="s">
        <v>27</v>
      </c>
      <c r="O452" s="265" t="s">
        <v>51</v>
      </c>
      <c r="P452" s="55" t="s">
        <v>52</v>
      </c>
      <c r="Q452" s="56" t="s">
        <v>53</v>
      </c>
    </row>
    <row r="453" spans="1:17" s="250" customFormat="1" ht="51" x14ac:dyDescent="0.25">
      <c r="A453" s="324" t="s">
        <v>967</v>
      </c>
      <c r="B453" s="262">
        <v>438</v>
      </c>
      <c r="C453" s="264" t="s">
        <v>1534</v>
      </c>
      <c r="D453" s="263" t="s">
        <v>770</v>
      </c>
      <c r="E453" s="276" t="s">
        <v>1563</v>
      </c>
      <c r="F453" s="271" t="s">
        <v>1562</v>
      </c>
      <c r="G453" s="275" t="s">
        <v>1561</v>
      </c>
      <c r="H453" s="269">
        <v>132.11000000000001</v>
      </c>
      <c r="I453" s="268" t="s">
        <v>26</v>
      </c>
      <c r="J453" s="333">
        <v>1</v>
      </c>
      <c r="K453" s="253">
        <f t="shared" si="9"/>
        <v>132.11000000000001</v>
      </c>
      <c r="L453" s="267" t="s">
        <v>129</v>
      </c>
      <c r="M453" s="266" t="s">
        <v>62</v>
      </c>
      <c r="N453" s="266" t="s">
        <v>27</v>
      </c>
      <c r="O453" s="265" t="s">
        <v>51</v>
      </c>
      <c r="P453" s="55" t="s">
        <v>52</v>
      </c>
      <c r="Q453" s="56" t="s">
        <v>53</v>
      </c>
    </row>
    <row r="454" spans="1:17" s="250" customFormat="1" ht="51" x14ac:dyDescent="0.25">
      <c r="A454" s="324" t="s">
        <v>967</v>
      </c>
      <c r="B454" s="262">
        <v>439</v>
      </c>
      <c r="C454" s="264" t="s">
        <v>1534</v>
      </c>
      <c r="D454" s="263" t="s">
        <v>770</v>
      </c>
      <c r="E454" s="276" t="s">
        <v>1560</v>
      </c>
      <c r="F454" s="271" t="s">
        <v>1559</v>
      </c>
      <c r="G454" s="275" t="s">
        <v>1036</v>
      </c>
      <c r="H454" s="269">
        <v>237.22</v>
      </c>
      <c r="I454" s="268" t="s">
        <v>26</v>
      </c>
      <c r="J454" s="333">
        <v>1</v>
      </c>
      <c r="K454" s="253">
        <f t="shared" si="9"/>
        <v>237.22</v>
      </c>
      <c r="L454" s="267" t="s">
        <v>49</v>
      </c>
      <c r="M454" s="266" t="s">
        <v>50</v>
      </c>
      <c r="N454" s="266" t="s">
        <v>27</v>
      </c>
      <c r="O454" s="265" t="s">
        <v>51</v>
      </c>
      <c r="P454" s="55" t="s">
        <v>52</v>
      </c>
      <c r="Q454" s="56" t="s">
        <v>53</v>
      </c>
    </row>
    <row r="455" spans="1:17" s="250" customFormat="1" ht="51" x14ac:dyDescent="0.25">
      <c r="A455" s="324" t="s">
        <v>967</v>
      </c>
      <c r="B455" s="262">
        <v>440</v>
      </c>
      <c r="C455" s="264" t="s">
        <v>1534</v>
      </c>
      <c r="D455" s="263" t="s">
        <v>770</v>
      </c>
      <c r="E455" s="276" t="s">
        <v>1558</v>
      </c>
      <c r="F455" s="271" t="s">
        <v>1557</v>
      </c>
      <c r="G455" s="275" t="s">
        <v>1036</v>
      </c>
      <c r="H455" s="269">
        <v>5616.56</v>
      </c>
      <c r="I455" s="268" t="s">
        <v>26</v>
      </c>
      <c r="J455" s="333">
        <v>2</v>
      </c>
      <c r="K455" s="253">
        <f t="shared" si="9"/>
        <v>11233.12</v>
      </c>
      <c r="L455" s="267" t="s">
        <v>49</v>
      </c>
      <c r="M455" s="266" t="s">
        <v>50</v>
      </c>
      <c r="N455" s="266" t="s">
        <v>27</v>
      </c>
      <c r="O455" s="265" t="s">
        <v>51</v>
      </c>
      <c r="P455" s="55" t="s">
        <v>52</v>
      </c>
      <c r="Q455" s="56" t="s">
        <v>53</v>
      </c>
    </row>
    <row r="456" spans="1:17" s="250" customFormat="1" ht="51" x14ac:dyDescent="0.25">
      <c r="A456" s="324" t="s">
        <v>967</v>
      </c>
      <c r="B456" s="262">
        <v>441</v>
      </c>
      <c r="C456" s="264" t="s">
        <v>1534</v>
      </c>
      <c r="D456" s="263" t="s">
        <v>770</v>
      </c>
      <c r="E456" s="276" t="s">
        <v>1556</v>
      </c>
      <c r="F456" s="271" t="s">
        <v>1555</v>
      </c>
      <c r="G456" s="279">
        <v>40844</v>
      </c>
      <c r="H456" s="269">
        <v>537.96</v>
      </c>
      <c r="I456" s="268" t="s">
        <v>26</v>
      </c>
      <c r="J456" s="333">
        <v>1</v>
      </c>
      <c r="K456" s="253">
        <f t="shared" si="9"/>
        <v>537.96</v>
      </c>
      <c r="L456" s="267" t="s">
        <v>49</v>
      </c>
      <c r="M456" s="266" t="s">
        <v>50</v>
      </c>
      <c r="N456" s="266" t="s">
        <v>27</v>
      </c>
      <c r="O456" s="265" t="s">
        <v>51</v>
      </c>
      <c r="P456" s="55" t="s">
        <v>52</v>
      </c>
      <c r="Q456" s="56" t="s">
        <v>53</v>
      </c>
    </row>
    <row r="457" spans="1:17" s="250" customFormat="1" ht="51" x14ac:dyDescent="0.25">
      <c r="A457" s="324" t="s">
        <v>967</v>
      </c>
      <c r="B457" s="262">
        <v>442</v>
      </c>
      <c r="C457" s="264" t="s">
        <v>1534</v>
      </c>
      <c r="D457" s="263" t="s">
        <v>770</v>
      </c>
      <c r="E457" s="276" t="s">
        <v>1554</v>
      </c>
      <c r="F457" s="271" t="s">
        <v>1553</v>
      </c>
      <c r="G457" s="278">
        <v>40844</v>
      </c>
      <c r="H457" s="269">
        <v>718.41</v>
      </c>
      <c r="I457" s="268" t="s">
        <v>26</v>
      </c>
      <c r="J457" s="333">
        <v>5</v>
      </c>
      <c r="K457" s="253">
        <f t="shared" si="9"/>
        <v>3592.0499999999997</v>
      </c>
      <c r="L457" s="267" t="s">
        <v>49</v>
      </c>
      <c r="M457" s="266" t="s">
        <v>50</v>
      </c>
      <c r="N457" s="266" t="s">
        <v>27</v>
      </c>
      <c r="O457" s="265" t="s">
        <v>51</v>
      </c>
      <c r="P457" s="55" t="s">
        <v>52</v>
      </c>
      <c r="Q457" s="56" t="s">
        <v>53</v>
      </c>
    </row>
    <row r="458" spans="1:17" s="250" customFormat="1" ht="51" x14ac:dyDescent="0.25">
      <c r="A458" s="324" t="s">
        <v>967</v>
      </c>
      <c r="B458" s="262">
        <v>443</v>
      </c>
      <c r="C458" s="264" t="s">
        <v>1534</v>
      </c>
      <c r="D458" s="263" t="s">
        <v>770</v>
      </c>
      <c r="E458" s="276" t="s">
        <v>1552</v>
      </c>
      <c r="F458" s="271" t="s">
        <v>1551</v>
      </c>
      <c r="G458" s="273" t="s">
        <v>1036</v>
      </c>
      <c r="H458" s="269">
        <v>184.19</v>
      </c>
      <c r="I458" s="268" t="s">
        <v>26</v>
      </c>
      <c r="J458" s="333">
        <v>1</v>
      </c>
      <c r="K458" s="253">
        <f t="shared" si="9"/>
        <v>184.19</v>
      </c>
      <c r="L458" s="267" t="s">
        <v>49</v>
      </c>
      <c r="M458" s="266" t="s">
        <v>50</v>
      </c>
      <c r="N458" s="266" t="s">
        <v>27</v>
      </c>
      <c r="O458" s="265" t="s">
        <v>51</v>
      </c>
      <c r="P458" s="55" t="s">
        <v>52</v>
      </c>
      <c r="Q458" s="56" t="s">
        <v>53</v>
      </c>
    </row>
    <row r="459" spans="1:17" s="250" customFormat="1" ht="51" x14ac:dyDescent="0.25">
      <c r="A459" s="324" t="s">
        <v>967</v>
      </c>
      <c r="B459" s="262">
        <v>444</v>
      </c>
      <c r="C459" s="264" t="s">
        <v>1534</v>
      </c>
      <c r="D459" s="263" t="s">
        <v>770</v>
      </c>
      <c r="E459" s="276" t="s">
        <v>1550</v>
      </c>
      <c r="F459" s="271" t="s">
        <v>1549</v>
      </c>
      <c r="G459" s="273" t="s">
        <v>1036</v>
      </c>
      <c r="H459" s="269">
        <v>217.41555555555556</v>
      </c>
      <c r="I459" s="268" t="s">
        <v>26</v>
      </c>
      <c r="J459" s="333">
        <v>18</v>
      </c>
      <c r="K459" s="253">
        <f t="shared" si="9"/>
        <v>3913.48</v>
      </c>
      <c r="L459" s="267" t="s">
        <v>49</v>
      </c>
      <c r="M459" s="266" t="s">
        <v>50</v>
      </c>
      <c r="N459" s="266" t="s">
        <v>27</v>
      </c>
      <c r="O459" s="265" t="s">
        <v>51</v>
      </c>
      <c r="P459" s="55" t="s">
        <v>52</v>
      </c>
      <c r="Q459" s="56" t="s">
        <v>53</v>
      </c>
    </row>
    <row r="460" spans="1:17" s="250" customFormat="1" ht="51" x14ac:dyDescent="0.25">
      <c r="A460" s="324" t="s">
        <v>967</v>
      </c>
      <c r="B460" s="262">
        <v>445</v>
      </c>
      <c r="C460" s="264" t="s">
        <v>1534</v>
      </c>
      <c r="D460" s="263" t="s">
        <v>770</v>
      </c>
      <c r="E460" s="276" t="s">
        <v>1548</v>
      </c>
      <c r="F460" s="271" t="s">
        <v>1547</v>
      </c>
      <c r="G460" s="273" t="s">
        <v>1036</v>
      </c>
      <c r="H460" s="269">
        <v>215.90142857142857</v>
      </c>
      <c r="I460" s="268" t="s">
        <v>26</v>
      </c>
      <c r="J460" s="333">
        <v>7</v>
      </c>
      <c r="K460" s="253">
        <f t="shared" si="9"/>
        <v>1511.31</v>
      </c>
      <c r="L460" s="267" t="s">
        <v>49</v>
      </c>
      <c r="M460" s="266" t="s">
        <v>50</v>
      </c>
      <c r="N460" s="266" t="s">
        <v>27</v>
      </c>
      <c r="O460" s="265" t="s">
        <v>51</v>
      </c>
      <c r="P460" s="55" t="s">
        <v>52</v>
      </c>
      <c r="Q460" s="56" t="s">
        <v>53</v>
      </c>
    </row>
    <row r="461" spans="1:17" s="250" customFormat="1" ht="51" x14ac:dyDescent="0.25">
      <c r="A461" s="324" t="s">
        <v>967</v>
      </c>
      <c r="B461" s="262">
        <v>446</v>
      </c>
      <c r="C461" s="264" t="s">
        <v>1534</v>
      </c>
      <c r="D461" s="263" t="s">
        <v>770</v>
      </c>
      <c r="E461" s="276" t="s">
        <v>1546</v>
      </c>
      <c r="F461" s="271" t="s">
        <v>1545</v>
      </c>
      <c r="G461" s="273" t="s">
        <v>1036</v>
      </c>
      <c r="H461" s="269">
        <v>412.65</v>
      </c>
      <c r="I461" s="268" t="s">
        <v>26</v>
      </c>
      <c r="J461" s="333">
        <v>4</v>
      </c>
      <c r="K461" s="253">
        <f t="shared" si="9"/>
        <v>1650.6</v>
      </c>
      <c r="L461" s="267" t="s">
        <v>129</v>
      </c>
      <c r="M461" s="266" t="s">
        <v>62</v>
      </c>
      <c r="N461" s="266" t="s">
        <v>27</v>
      </c>
      <c r="O461" s="265" t="s">
        <v>51</v>
      </c>
      <c r="P461" s="55" t="s">
        <v>52</v>
      </c>
      <c r="Q461" s="56" t="s">
        <v>53</v>
      </c>
    </row>
    <row r="462" spans="1:17" s="250" customFormat="1" ht="51" x14ac:dyDescent="0.25">
      <c r="A462" s="324" t="s">
        <v>967</v>
      </c>
      <c r="B462" s="262">
        <v>447</v>
      </c>
      <c r="C462" s="264" t="s">
        <v>152</v>
      </c>
      <c r="D462" s="263" t="s">
        <v>727</v>
      </c>
      <c r="E462" s="276" t="s">
        <v>1544</v>
      </c>
      <c r="F462" s="271" t="s">
        <v>1543</v>
      </c>
      <c r="G462" s="273" t="s">
        <v>1036</v>
      </c>
      <c r="H462" s="269">
        <v>5586.98</v>
      </c>
      <c r="I462" s="268" t="s">
        <v>26</v>
      </c>
      <c r="J462" s="333">
        <v>3</v>
      </c>
      <c r="K462" s="253">
        <f t="shared" si="9"/>
        <v>16760.939999999999</v>
      </c>
      <c r="L462" s="267" t="s">
        <v>129</v>
      </c>
      <c r="M462" s="266" t="s">
        <v>62</v>
      </c>
      <c r="N462" s="266" t="s">
        <v>27</v>
      </c>
      <c r="O462" s="265" t="s">
        <v>51</v>
      </c>
      <c r="P462" s="55" t="s">
        <v>52</v>
      </c>
      <c r="Q462" s="56" t="s">
        <v>53</v>
      </c>
    </row>
    <row r="463" spans="1:17" s="250" customFormat="1" ht="51" x14ac:dyDescent="0.25">
      <c r="A463" s="324" t="s">
        <v>967</v>
      </c>
      <c r="B463" s="262">
        <v>448</v>
      </c>
      <c r="C463" s="264" t="s">
        <v>1542</v>
      </c>
      <c r="D463" s="263" t="s">
        <v>770</v>
      </c>
      <c r="E463" s="276" t="s">
        <v>1541</v>
      </c>
      <c r="F463" s="271" t="s">
        <v>1540</v>
      </c>
      <c r="G463" s="273" t="s">
        <v>1036</v>
      </c>
      <c r="H463" s="269">
        <v>1710.2750000000001</v>
      </c>
      <c r="I463" s="268" t="s">
        <v>26</v>
      </c>
      <c r="J463" s="333">
        <v>4</v>
      </c>
      <c r="K463" s="253">
        <f t="shared" si="9"/>
        <v>6841.1</v>
      </c>
      <c r="L463" s="267" t="s">
        <v>49</v>
      </c>
      <c r="M463" s="266" t="s">
        <v>50</v>
      </c>
      <c r="N463" s="266" t="s">
        <v>27</v>
      </c>
      <c r="O463" s="265" t="s">
        <v>51</v>
      </c>
      <c r="P463" s="55" t="s">
        <v>52</v>
      </c>
      <c r="Q463" s="56" t="s">
        <v>53</v>
      </c>
    </row>
    <row r="464" spans="1:17" s="250" customFormat="1" ht="51" x14ac:dyDescent="0.25">
      <c r="A464" s="324" t="s">
        <v>967</v>
      </c>
      <c r="B464" s="262">
        <v>449</v>
      </c>
      <c r="C464" s="264" t="s">
        <v>1534</v>
      </c>
      <c r="D464" s="263" t="s">
        <v>752</v>
      </c>
      <c r="E464" s="276" t="s">
        <v>1539</v>
      </c>
      <c r="F464" s="271" t="s">
        <v>1538</v>
      </c>
      <c r="G464" s="273" t="s">
        <v>1036</v>
      </c>
      <c r="H464" s="269">
        <v>401.49166666666662</v>
      </c>
      <c r="I464" s="268" t="s">
        <v>26</v>
      </c>
      <c r="J464" s="333">
        <v>12</v>
      </c>
      <c r="K464" s="253">
        <f t="shared" si="9"/>
        <v>4817.8999999999996</v>
      </c>
      <c r="L464" s="267" t="s">
        <v>129</v>
      </c>
      <c r="M464" s="266" t="s">
        <v>62</v>
      </c>
      <c r="N464" s="266" t="s">
        <v>27</v>
      </c>
      <c r="O464" s="265" t="s">
        <v>51</v>
      </c>
      <c r="P464" s="55" t="s">
        <v>52</v>
      </c>
      <c r="Q464" s="56" t="s">
        <v>53</v>
      </c>
    </row>
    <row r="465" spans="1:17" s="250" customFormat="1" ht="51" x14ac:dyDescent="0.25">
      <c r="A465" s="324" t="s">
        <v>967</v>
      </c>
      <c r="B465" s="262">
        <v>450</v>
      </c>
      <c r="C465" s="264" t="s">
        <v>1534</v>
      </c>
      <c r="D465" s="263" t="s">
        <v>770</v>
      </c>
      <c r="E465" s="276" t="s">
        <v>1537</v>
      </c>
      <c r="F465" s="271" t="s">
        <v>1536</v>
      </c>
      <c r="G465" s="275" t="s">
        <v>1535</v>
      </c>
      <c r="H465" s="269">
        <v>58.138409090909093</v>
      </c>
      <c r="I465" s="268" t="s">
        <v>26</v>
      </c>
      <c r="J465" s="333">
        <v>44</v>
      </c>
      <c r="K465" s="253">
        <f t="shared" si="9"/>
        <v>2558.09</v>
      </c>
      <c r="L465" s="267" t="s">
        <v>129</v>
      </c>
      <c r="M465" s="266" t="s">
        <v>62</v>
      </c>
      <c r="N465" s="266" t="s">
        <v>27</v>
      </c>
      <c r="O465" s="265" t="s">
        <v>51</v>
      </c>
      <c r="P465" s="55" t="s">
        <v>52</v>
      </c>
      <c r="Q465" s="56" t="s">
        <v>53</v>
      </c>
    </row>
    <row r="466" spans="1:17" s="250" customFormat="1" ht="51" x14ac:dyDescent="0.25">
      <c r="A466" s="324" t="s">
        <v>967</v>
      </c>
      <c r="B466" s="262">
        <v>451</v>
      </c>
      <c r="C466" s="264" t="s">
        <v>1534</v>
      </c>
      <c r="D466" s="263" t="s">
        <v>770</v>
      </c>
      <c r="E466" s="276" t="s">
        <v>1533</v>
      </c>
      <c r="F466" s="271" t="s">
        <v>1532</v>
      </c>
      <c r="G466" s="279">
        <v>40968</v>
      </c>
      <c r="H466" s="269">
        <v>63.03</v>
      </c>
      <c r="I466" s="268" t="s">
        <v>26</v>
      </c>
      <c r="J466" s="333">
        <v>1</v>
      </c>
      <c r="K466" s="253">
        <f t="shared" si="9"/>
        <v>63.03</v>
      </c>
      <c r="L466" s="267" t="s">
        <v>49</v>
      </c>
      <c r="M466" s="266" t="s">
        <v>50</v>
      </c>
      <c r="N466" s="266" t="s">
        <v>27</v>
      </c>
      <c r="O466" s="265" t="s">
        <v>51</v>
      </c>
      <c r="P466" s="55" t="s">
        <v>52</v>
      </c>
      <c r="Q466" s="56" t="s">
        <v>53</v>
      </c>
    </row>
    <row r="467" spans="1:17" s="250" customFormat="1" ht="51" x14ac:dyDescent="0.25">
      <c r="A467" s="324" t="s">
        <v>967</v>
      </c>
      <c r="B467" s="262">
        <v>452</v>
      </c>
      <c r="C467" s="264" t="s">
        <v>1340</v>
      </c>
      <c r="D467" s="263" t="s">
        <v>1185</v>
      </c>
      <c r="E467" s="276" t="s">
        <v>1531</v>
      </c>
      <c r="F467" s="271" t="s">
        <v>1530</v>
      </c>
      <c r="G467" s="275" t="s">
        <v>1036</v>
      </c>
      <c r="H467" s="269">
        <v>411.35</v>
      </c>
      <c r="I467" s="268" t="s">
        <v>26</v>
      </c>
      <c r="J467" s="333">
        <v>4</v>
      </c>
      <c r="K467" s="253">
        <f t="shared" si="9"/>
        <v>1645.4</v>
      </c>
      <c r="L467" s="267" t="s">
        <v>49</v>
      </c>
      <c r="M467" s="266" t="s">
        <v>50</v>
      </c>
      <c r="N467" s="266" t="s">
        <v>27</v>
      </c>
      <c r="O467" s="265" t="s">
        <v>51</v>
      </c>
      <c r="P467" s="55" t="s">
        <v>52</v>
      </c>
      <c r="Q467" s="56" t="s">
        <v>53</v>
      </c>
    </row>
    <row r="468" spans="1:17" s="250" customFormat="1" ht="51" x14ac:dyDescent="0.25">
      <c r="A468" s="324" t="s">
        <v>967</v>
      </c>
      <c r="B468" s="262">
        <v>453</v>
      </c>
      <c r="C468" s="264" t="s">
        <v>661</v>
      </c>
      <c r="D468" s="263" t="s">
        <v>741</v>
      </c>
      <c r="E468" s="276" t="s">
        <v>1529</v>
      </c>
      <c r="F468" s="271" t="s">
        <v>1528</v>
      </c>
      <c r="G468" s="275" t="s">
        <v>1036</v>
      </c>
      <c r="H468" s="269">
        <v>43.272500000000001</v>
      </c>
      <c r="I468" s="268" t="s">
        <v>26</v>
      </c>
      <c r="J468" s="333">
        <v>4</v>
      </c>
      <c r="K468" s="253">
        <f t="shared" si="9"/>
        <v>173.09</v>
      </c>
      <c r="L468" s="267" t="s">
        <v>49</v>
      </c>
      <c r="M468" s="266" t="s">
        <v>50</v>
      </c>
      <c r="N468" s="266" t="s">
        <v>27</v>
      </c>
      <c r="O468" s="265" t="s">
        <v>51</v>
      </c>
      <c r="P468" s="55" t="s">
        <v>52</v>
      </c>
      <c r="Q468" s="56" t="s">
        <v>53</v>
      </c>
    </row>
    <row r="469" spans="1:17" s="250" customFormat="1" ht="51" x14ac:dyDescent="0.25">
      <c r="A469" s="324" t="s">
        <v>967</v>
      </c>
      <c r="B469" s="262">
        <v>454</v>
      </c>
      <c r="C469" s="264" t="s">
        <v>1203</v>
      </c>
      <c r="D469" s="263" t="s">
        <v>770</v>
      </c>
      <c r="E469" s="276" t="s">
        <v>1527</v>
      </c>
      <c r="F469" s="271" t="s">
        <v>1526</v>
      </c>
      <c r="G469" s="275" t="s">
        <v>1036</v>
      </c>
      <c r="H469" s="269">
        <v>18.72421052631579</v>
      </c>
      <c r="I469" s="268" t="s">
        <v>896</v>
      </c>
      <c r="J469" s="333">
        <v>19</v>
      </c>
      <c r="K469" s="253">
        <f t="shared" si="9"/>
        <v>355.76</v>
      </c>
      <c r="L469" s="267" t="s">
        <v>49</v>
      </c>
      <c r="M469" s="266" t="s">
        <v>50</v>
      </c>
      <c r="N469" s="266" t="s">
        <v>27</v>
      </c>
      <c r="O469" s="265" t="s">
        <v>51</v>
      </c>
      <c r="P469" s="55" t="s">
        <v>52</v>
      </c>
      <c r="Q469" s="56" t="s">
        <v>53</v>
      </c>
    </row>
    <row r="470" spans="1:17" s="250" customFormat="1" ht="51" x14ac:dyDescent="0.25">
      <c r="A470" s="324" t="s">
        <v>967</v>
      </c>
      <c r="B470" s="262">
        <v>455</v>
      </c>
      <c r="C470" s="264" t="s">
        <v>1203</v>
      </c>
      <c r="D470" s="263" t="s">
        <v>770</v>
      </c>
      <c r="E470" s="276" t="s">
        <v>1525</v>
      </c>
      <c r="F470" s="271" t="s">
        <v>1524</v>
      </c>
      <c r="G470" s="275" t="s">
        <v>1036</v>
      </c>
      <c r="H470" s="269">
        <v>18.724782608695651</v>
      </c>
      <c r="I470" s="268" t="s">
        <v>896</v>
      </c>
      <c r="J470" s="333">
        <v>69</v>
      </c>
      <c r="K470" s="253">
        <f t="shared" si="9"/>
        <v>1292.01</v>
      </c>
      <c r="L470" s="267" t="s">
        <v>49</v>
      </c>
      <c r="M470" s="266" t="s">
        <v>50</v>
      </c>
      <c r="N470" s="266" t="s">
        <v>27</v>
      </c>
      <c r="O470" s="265" t="s">
        <v>51</v>
      </c>
      <c r="P470" s="55" t="s">
        <v>52</v>
      </c>
      <c r="Q470" s="56" t="s">
        <v>53</v>
      </c>
    </row>
    <row r="471" spans="1:17" s="250" customFormat="1" ht="51" x14ac:dyDescent="0.25">
      <c r="A471" s="324" t="s">
        <v>967</v>
      </c>
      <c r="B471" s="262">
        <v>456</v>
      </c>
      <c r="C471" s="264" t="s">
        <v>1203</v>
      </c>
      <c r="D471" s="263" t="s">
        <v>770</v>
      </c>
      <c r="E471" s="276" t="s">
        <v>1523</v>
      </c>
      <c r="F471" s="271" t="s">
        <v>1522</v>
      </c>
      <c r="G471" s="275" t="s">
        <v>1036</v>
      </c>
      <c r="H471" s="269">
        <v>0.37561752988047808</v>
      </c>
      <c r="I471" s="268" t="s">
        <v>26</v>
      </c>
      <c r="J471" s="333">
        <v>251</v>
      </c>
      <c r="K471" s="253">
        <f t="shared" si="9"/>
        <v>94.28</v>
      </c>
      <c r="L471" s="267" t="s">
        <v>129</v>
      </c>
      <c r="M471" s="266" t="s">
        <v>62</v>
      </c>
      <c r="N471" s="266" t="s">
        <v>27</v>
      </c>
      <c r="O471" s="265" t="s">
        <v>51</v>
      </c>
      <c r="P471" s="55" t="s">
        <v>52</v>
      </c>
      <c r="Q471" s="56" t="s">
        <v>53</v>
      </c>
    </row>
    <row r="472" spans="1:17" s="250" customFormat="1" ht="51" x14ac:dyDescent="0.25">
      <c r="A472" s="324" t="s">
        <v>967</v>
      </c>
      <c r="B472" s="262">
        <v>457</v>
      </c>
      <c r="C472" s="264" t="s">
        <v>1203</v>
      </c>
      <c r="D472" s="263" t="s">
        <v>770</v>
      </c>
      <c r="E472" s="276" t="s">
        <v>1521</v>
      </c>
      <c r="F472" s="271" t="s">
        <v>1520</v>
      </c>
      <c r="G472" s="275" t="s">
        <v>1036</v>
      </c>
      <c r="H472" s="269">
        <v>13.193999999999999</v>
      </c>
      <c r="I472" s="268" t="s">
        <v>896</v>
      </c>
      <c r="J472" s="333">
        <v>10</v>
      </c>
      <c r="K472" s="253">
        <f t="shared" si="9"/>
        <v>131.94</v>
      </c>
      <c r="L472" s="267" t="s">
        <v>129</v>
      </c>
      <c r="M472" s="266" t="s">
        <v>62</v>
      </c>
      <c r="N472" s="266" t="s">
        <v>27</v>
      </c>
      <c r="O472" s="265" t="s">
        <v>51</v>
      </c>
      <c r="P472" s="55" t="s">
        <v>52</v>
      </c>
      <c r="Q472" s="56" t="s">
        <v>53</v>
      </c>
    </row>
    <row r="473" spans="1:17" s="250" customFormat="1" ht="51" x14ac:dyDescent="0.25">
      <c r="A473" s="324" t="s">
        <v>967</v>
      </c>
      <c r="B473" s="262">
        <v>458</v>
      </c>
      <c r="C473" s="264" t="s">
        <v>227</v>
      </c>
      <c r="D473" s="263" t="s">
        <v>735</v>
      </c>
      <c r="E473" s="276" t="s">
        <v>1519</v>
      </c>
      <c r="F473" s="271" t="s">
        <v>1518</v>
      </c>
      <c r="G473" s="275" t="s">
        <v>1517</v>
      </c>
      <c r="H473" s="269">
        <v>1483.05</v>
      </c>
      <c r="I473" s="268" t="s">
        <v>26</v>
      </c>
      <c r="J473" s="333">
        <v>1</v>
      </c>
      <c r="K473" s="253">
        <f t="shared" si="9"/>
        <v>1483.05</v>
      </c>
      <c r="L473" s="267" t="s">
        <v>129</v>
      </c>
      <c r="M473" s="266" t="s">
        <v>62</v>
      </c>
      <c r="N473" s="266" t="s">
        <v>27</v>
      </c>
      <c r="O473" s="265" t="s">
        <v>51</v>
      </c>
      <c r="P473" s="55" t="s">
        <v>52</v>
      </c>
      <c r="Q473" s="56" t="s">
        <v>53</v>
      </c>
    </row>
    <row r="474" spans="1:17" s="250" customFormat="1" ht="51" x14ac:dyDescent="0.25">
      <c r="A474" s="324" t="s">
        <v>967</v>
      </c>
      <c r="B474" s="262">
        <v>459</v>
      </c>
      <c r="C474" s="264" t="s">
        <v>917</v>
      </c>
      <c r="D474" s="263" t="s">
        <v>1214</v>
      </c>
      <c r="E474" s="276" t="s">
        <v>1516</v>
      </c>
      <c r="F474" s="271" t="s">
        <v>1515</v>
      </c>
      <c r="G474" s="275" t="s">
        <v>1514</v>
      </c>
      <c r="H474" s="269">
        <v>30061.094038106945</v>
      </c>
      <c r="I474" s="268" t="s">
        <v>742</v>
      </c>
      <c r="J474" s="333">
        <v>0.48809999999999998</v>
      </c>
      <c r="K474" s="253">
        <f t="shared" si="9"/>
        <v>14672.82</v>
      </c>
      <c r="L474" s="267" t="s">
        <v>49</v>
      </c>
      <c r="M474" s="266" t="s">
        <v>50</v>
      </c>
      <c r="N474" s="266" t="s">
        <v>27</v>
      </c>
      <c r="O474" s="265" t="s">
        <v>51</v>
      </c>
      <c r="P474" s="55" t="s">
        <v>52</v>
      </c>
      <c r="Q474" s="56" t="s">
        <v>53</v>
      </c>
    </row>
    <row r="475" spans="1:17" s="250" customFormat="1" ht="51" x14ac:dyDescent="0.25">
      <c r="A475" s="324" t="s">
        <v>967</v>
      </c>
      <c r="B475" s="262">
        <v>460</v>
      </c>
      <c r="C475" s="264" t="s">
        <v>917</v>
      </c>
      <c r="D475" s="263" t="s">
        <v>1214</v>
      </c>
      <c r="E475" s="276" t="s">
        <v>1513</v>
      </c>
      <c r="F475" s="271" t="s">
        <v>1512</v>
      </c>
      <c r="G475" s="275" t="s">
        <v>1036</v>
      </c>
      <c r="H475" s="269">
        <v>9499.2837209302324</v>
      </c>
      <c r="I475" s="268" t="s">
        <v>742</v>
      </c>
      <c r="J475" s="333">
        <v>1.075</v>
      </c>
      <c r="K475" s="253">
        <f t="shared" si="9"/>
        <v>10211.73</v>
      </c>
      <c r="L475" s="267" t="s">
        <v>49</v>
      </c>
      <c r="M475" s="266" t="s">
        <v>50</v>
      </c>
      <c r="N475" s="266" t="s">
        <v>27</v>
      </c>
      <c r="O475" s="265" t="s">
        <v>51</v>
      </c>
      <c r="P475" s="55" t="s">
        <v>52</v>
      </c>
      <c r="Q475" s="56" t="s">
        <v>53</v>
      </c>
    </row>
    <row r="476" spans="1:17" s="250" customFormat="1" ht="51" x14ac:dyDescent="0.25">
      <c r="A476" s="324" t="s">
        <v>967</v>
      </c>
      <c r="B476" s="262">
        <v>461</v>
      </c>
      <c r="C476" s="264" t="s">
        <v>917</v>
      </c>
      <c r="D476" s="263" t="s">
        <v>1214</v>
      </c>
      <c r="E476" s="276" t="s">
        <v>1511</v>
      </c>
      <c r="F476" s="271" t="s">
        <v>1510</v>
      </c>
      <c r="G476" s="275" t="s">
        <v>1509</v>
      </c>
      <c r="H476" s="269">
        <v>32617.45</v>
      </c>
      <c r="I476" s="268" t="s">
        <v>742</v>
      </c>
      <c r="J476" s="333">
        <v>1.99</v>
      </c>
      <c r="K476" s="253">
        <f t="shared" si="9"/>
        <v>64908.7255</v>
      </c>
      <c r="L476" s="267" t="s">
        <v>49</v>
      </c>
      <c r="M476" s="266" t="s">
        <v>50</v>
      </c>
      <c r="N476" s="266" t="s">
        <v>27</v>
      </c>
      <c r="O476" s="265" t="s">
        <v>51</v>
      </c>
      <c r="P476" s="55" t="s">
        <v>52</v>
      </c>
      <c r="Q476" s="56" t="s">
        <v>53</v>
      </c>
    </row>
    <row r="477" spans="1:17" s="250" customFormat="1" ht="51" x14ac:dyDescent="0.25">
      <c r="A477" s="324" t="s">
        <v>967</v>
      </c>
      <c r="B477" s="262">
        <v>462</v>
      </c>
      <c r="C477" s="264" t="s">
        <v>966</v>
      </c>
      <c r="D477" s="263" t="s">
        <v>770</v>
      </c>
      <c r="E477" s="276" t="s">
        <v>1508</v>
      </c>
      <c r="F477" s="271" t="s">
        <v>1507</v>
      </c>
      <c r="G477" s="275" t="s">
        <v>1036</v>
      </c>
      <c r="H477" s="269">
        <v>21.12857142857143</v>
      </c>
      <c r="I477" s="268" t="s">
        <v>896</v>
      </c>
      <c r="J477" s="333">
        <v>6.3</v>
      </c>
      <c r="K477" s="253">
        <f t="shared" si="9"/>
        <v>133.11000000000001</v>
      </c>
      <c r="L477" s="267" t="s">
        <v>49</v>
      </c>
      <c r="M477" s="266" t="s">
        <v>50</v>
      </c>
      <c r="N477" s="266" t="s">
        <v>27</v>
      </c>
      <c r="O477" s="265" t="s">
        <v>51</v>
      </c>
      <c r="P477" s="55" t="s">
        <v>52</v>
      </c>
      <c r="Q477" s="56" t="s">
        <v>53</v>
      </c>
    </row>
    <row r="478" spans="1:17" s="250" customFormat="1" ht="51" x14ac:dyDescent="0.25">
      <c r="A478" s="324" t="s">
        <v>967</v>
      </c>
      <c r="B478" s="262">
        <v>463</v>
      </c>
      <c r="C478" s="264" t="s">
        <v>1203</v>
      </c>
      <c r="D478" s="263" t="s">
        <v>770</v>
      </c>
      <c r="E478" s="276" t="s">
        <v>1506</v>
      </c>
      <c r="F478" s="271" t="s">
        <v>1505</v>
      </c>
      <c r="G478" s="275" t="s">
        <v>1499</v>
      </c>
      <c r="H478" s="282">
        <v>4.7741525423728817</v>
      </c>
      <c r="I478" s="268" t="s">
        <v>26</v>
      </c>
      <c r="J478" s="333">
        <v>118</v>
      </c>
      <c r="K478" s="253">
        <f t="shared" si="9"/>
        <v>563.35</v>
      </c>
      <c r="L478" s="267" t="s">
        <v>49</v>
      </c>
      <c r="M478" s="266" t="s">
        <v>50</v>
      </c>
      <c r="N478" s="266" t="s">
        <v>27</v>
      </c>
      <c r="O478" s="265" t="s">
        <v>51</v>
      </c>
      <c r="P478" s="55" t="s">
        <v>52</v>
      </c>
      <c r="Q478" s="56" t="s">
        <v>53</v>
      </c>
    </row>
    <row r="479" spans="1:17" s="250" customFormat="1" ht="51" x14ac:dyDescent="0.25">
      <c r="A479" s="324" t="s">
        <v>967</v>
      </c>
      <c r="B479" s="262">
        <v>464</v>
      </c>
      <c r="C479" s="264" t="s">
        <v>1203</v>
      </c>
      <c r="D479" s="263" t="s">
        <v>770</v>
      </c>
      <c r="E479" s="276" t="s">
        <v>1506</v>
      </c>
      <c r="F479" s="271" t="s">
        <v>1505</v>
      </c>
      <c r="G479" s="275" t="s">
        <v>1502</v>
      </c>
      <c r="H479" s="269">
        <v>4.8710000000000004</v>
      </c>
      <c r="I479" s="268" t="s">
        <v>26</v>
      </c>
      <c r="J479" s="333">
        <v>20</v>
      </c>
      <c r="K479" s="253">
        <f t="shared" si="9"/>
        <v>97.420000000000016</v>
      </c>
      <c r="L479" s="267" t="s">
        <v>129</v>
      </c>
      <c r="M479" s="266" t="s">
        <v>62</v>
      </c>
      <c r="N479" s="266" t="s">
        <v>27</v>
      </c>
      <c r="O479" s="265" t="s">
        <v>51</v>
      </c>
      <c r="P479" s="55" t="s">
        <v>52</v>
      </c>
      <c r="Q479" s="56" t="s">
        <v>53</v>
      </c>
    </row>
    <row r="480" spans="1:17" s="250" customFormat="1" ht="51" x14ac:dyDescent="0.25">
      <c r="A480" s="324" t="s">
        <v>967</v>
      </c>
      <c r="B480" s="262">
        <v>465</v>
      </c>
      <c r="C480" s="264" t="s">
        <v>1203</v>
      </c>
      <c r="D480" s="263" t="s">
        <v>770</v>
      </c>
      <c r="E480" s="276" t="s">
        <v>1504</v>
      </c>
      <c r="F480" s="271" t="s">
        <v>1503</v>
      </c>
      <c r="G480" s="275" t="s">
        <v>1502</v>
      </c>
      <c r="H480" s="269">
        <v>7.4618918918918915</v>
      </c>
      <c r="I480" s="268" t="s">
        <v>104</v>
      </c>
      <c r="J480" s="333">
        <v>37</v>
      </c>
      <c r="K480" s="253">
        <f t="shared" si="9"/>
        <v>276.08999999999997</v>
      </c>
      <c r="L480" s="267" t="s">
        <v>129</v>
      </c>
      <c r="M480" s="266" t="s">
        <v>62</v>
      </c>
      <c r="N480" s="266" t="s">
        <v>27</v>
      </c>
      <c r="O480" s="265" t="s">
        <v>51</v>
      </c>
      <c r="P480" s="55" t="s">
        <v>52</v>
      </c>
      <c r="Q480" s="56" t="s">
        <v>53</v>
      </c>
    </row>
    <row r="481" spans="1:17" s="250" customFormat="1" ht="51" x14ac:dyDescent="0.25">
      <c r="A481" s="324" t="s">
        <v>967</v>
      </c>
      <c r="B481" s="262">
        <v>466</v>
      </c>
      <c r="C481" s="264" t="s">
        <v>1203</v>
      </c>
      <c r="D481" s="263" t="s">
        <v>770</v>
      </c>
      <c r="E481" s="276" t="s">
        <v>1501</v>
      </c>
      <c r="F481" s="271" t="s">
        <v>1500</v>
      </c>
      <c r="G481" s="275" t="s">
        <v>1499</v>
      </c>
      <c r="H481" s="269">
        <v>8.5750000000000011</v>
      </c>
      <c r="I481" s="268" t="s">
        <v>26</v>
      </c>
      <c r="J481" s="333">
        <v>6</v>
      </c>
      <c r="K481" s="253">
        <f t="shared" si="9"/>
        <v>51.45</v>
      </c>
      <c r="L481" s="267" t="s">
        <v>129</v>
      </c>
      <c r="M481" s="266" t="s">
        <v>62</v>
      </c>
      <c r="N481" s="266" t="s">
        <v>27</v>
      </c>
      <c r="O481" s="265" t="s">
        <v>51</v>
      </c>
      <c r="P481" s="55" t="s">
        <v>52</v>
      </c>
      <c r="Q481" s="56" t="s">
        <v>53</v>
      </c>
    </row>
    <row r="482" spans="1:17" s="250" customFormat="1" ht="51" x14ac:dyDescent="0.25">
      <c r="A482" s="324" t="s">
        <v>967</v>
      </c>
      <c r="B482" s="262">
        <v>467</v>
      </c>
      <c r="C482" s="264" t="s">
        <v>1203</v>
      </c>
      <c r="D482" s="263" t="s">
        <v>770</v>
      </c>
      <c r="E482" s="276" t="s">
        <v>1498</v>
      </c>
      <c r="F482" s="271" t="s">
        <v>1497</v>
      </c>
      <c r="G482" s="275" t="s">
        <v>1496</v>
      </c>
      <c r="H482" s="269">
        <v>89.412027027027023</v>
      </c>
      <c r="I482" s="268" t="s">
        <v>104</v>
      </c>
      <c r="J482" s="333">
        <v>74</v>
      </c>
      <c r="K482" s="253">
        <f t="shared" si="9"/>
        <v>6616.49</v>
      </c>
      <c r="L482" s="267" t="s">
        <v>49</v>
      </c>
      <c r="M482" s="266" t="s">
        <v>50</v>
      </c>
      <c r="N482" s="266" t="s">
        <v>27</v>
      </c>
      <c r="O482" s="265" t="s">
        <v>51</v>
      </c>
      <c r="P482" s="55" t="s">
        <v>52</v>
      </c>
      <c r="Q482" s="56" t="s">
        <v>53</v>
      </c>
    </row>
    <row r="483" spans="1:17" s="250" customFormat="1" ht="51" x14ac:dyDescent="0.25">
      <c r="A483" s="324" t="s">
        <v>967</v>
      </c>
      <c r="B483" s="262">
        <v>468</v>
      </c>
      <c r="C483" s="264" t="s">
        <v>1052</v>
      </c>
      <c r="D483" s="263" t="s">
        <v>1043</v>
      </c>
      <c r="E483" s="276" t="s">
        <v>1495</v>
      </c>
      <c r="F483" s="271" t="s">
        <v>1494</v>
      </c>
      <c r="G483" s="275" t="s">
        <v>1493</v>
      </c>
      <c r="H483" s="269">
        <v>350</v>
      </c>
      <c r="I483" s="268" t="s">
        <v>26</v>
      </c>
      <c r="J483" s="333">
        <v>3</v>
      </c>
      <c r="K483" s="253">
        <f t="shared" ref="K483:K546" si="10">J483*H483</f>
        <v>1050</v>
      </c>
      <c r="L483" s="267" t="s">
        <v>129</v>
      </c>
      <c r="M483" s="266" t="s">
        <v>62</v>
      </c>
      <c r="N483" s="266" t="s">
        <v>27</v>
      </c>
      <c r="O483" s="265" t="s">
        <v>51</v>
      </c>
      <c r="P483" s="55" t="s">
        <v>52</v>
      </c>
      <c r="Q483" s="56" t="s">
        <v>53</v>
      </c>
    </row>
    <row r="484" spans="1:17" s="250" customFormat="1" ht="51" x14ac:dyDescent="0.25">
      <c r="A484" s="324" t="s">
        <v>967</v>
      </c>
      <c r="B484" s="262">
        <v>469</v>
      </c>
      <c r="C484" s="264" t="s">
        <v>1203</v>
      </c>
      <c r="D484" s="263" t="s">
        <v>770</v>
      </c>
      <c r="E484" s="276" t="s">
        <v>1492</v>
      </c>
      <c r="F484" s="271" t="s">
        <v>1491</v>
      </c>
      <c r="G484" s="275" t="s">
        <v>1490</v>
      </c>
      <c r="H484" s="269">
        <v>12.833333333333334</v>
      </c>
      <c r="I484" s="268" t="s">
        <v>896</v>
      </c>
      <c r="J484" s="333">
        <v>6</v>
      </c>
      <c r="K484" s="253">
        <f t="shared" si="10"/>
        <v>77</v>
      </c>
      <c r="L484" s="267" t="s">
        <v>129</v>
      </c>
      <c r="M484" s="266" t="s">
        <v>62</v>
      </c>
      <c r="N484" s="266" t="s">
        <v>27</v>
      </c>
      <c r="O484" s="265" t="s">
        <v>51</v>
      </c>
      <c r="P484" s="55" t="s">
        <v>52</v>
      </c>
      <c r="Q484" s="56" t="s">
        <v>53</v>
      </c>
    </row>
    <row r="485" spans="1:17" s="250" customFormat="1" ht="51" x14ac:dyDescent="0.25">
      <c r="A485" s="324" t="s">
        <v>967</v>
      </c>
      <c r="B485" s="262">
        <v>470</v>
      </c>
      <c r="C485" s="264" t="s">
        <v>324</v>
      </c>
      <c r="D485" s="263" t="s">
        <v>727</v>
      </c>
      <c r="E485" s="276" t="s">
        <v>1489</v>
      </c>
      <c r="F485" s="271" t="s">
        <v>1488</v>
      </c>
      <c r="G485" s="275" t="s">
        <v>1242</v>
      </c>
      <c r="H485" s="269">
        <v>2734.21</v>
      </c>
      <c r="I485" s="268" t="s">
        <v>26</v>
      </c>
      <c r="J485" s="333">
        <v>1</v>
      </c>
      <c r="K485" s="253">
        <f t="shared" si="10"/>
        <v>2734.21</v>
      </c>
      <c r="L485" s="267" t="s">
        <v>129</v>
      </c>
      <c r="M485" s="266" t="s">
        <v>62</v>
      </c>
      <c r="N485" s="266" t="s">
        <v>27</v>
      </c>
      <c r="O485" s="265" t="s">
        <v>51</v>
      </c>
      <c r="P485" s="55" t="s">
        <v>52</v>
      </c>
      <c r="Q485" s="56" t="s">
        <v>53</v>
      </c>
    </row>
    <row r="486" spans="1:17" s="250" customFormat="1" ht="51" x14ac:dyDescent="0.25">
      <c r="A486" s="324" t="s">
        <v>967</v>
      </c>
      <c r="B486" s="262">
        <v>471</v>
      </c>
      <c r="C486" s="264" t="s">
        <v>863</v>
      </c>
      <c r="D486" s="263" t="s">
        <v>770</v>
      </c>
      <c r="E486" s="276" t="s">
        <v>1487</v>
      </c>
      <c r="F486" s="271" t="s">
        <v>1486</v>
      </c>
      <c r="G486" s="275" t="s">
        <v>1485</v>
      </c>
      <c r="H486" s="269">
        <v>30.6539</v>
      </c>
      <c r="I486" s="268" t="s">
        <v>896</v>
      </c>
      <c r="J486" s="333">
        <v>100</v>
      </c>
      <c r="K486" s="253">
        <f t="shared" si="10"/>
        <v>3065.39</v>
      </c>
      <c r="L486" s="267" t="s">
        <v>129</v>
      </c>
      <c r="M486" s="266" t="s">
        <v>62</v>
      </c>
      <c r="N486" s="266" t="s">
        <v>27</v>
      </c>
      <c r="O486" s="265" t="s">
        <v>51</v>
      </c>
      <c r="P486" s="55" t="s">
        <v>52</v>
      </c>
      <c r="Q486" s="56" t="s">
        <v>53</v>
      </c>
    </row>
    <row r="487" spans="1:17" s="250" customFormat="1" ht="51" x14ac:dyDescent="0.25">
      <c r="A487" s="324" t="s">
        <v>967</v>
      </c>
      <c r="B487" s="262">
        <v>472</v>
      </c>
      <c r="C487" s="264" t="s">
        <v>1484</v>
      </c>
      <c r="D487" s="263" t="s">
        <v>1483</v>
      </c>
      <c r="E487" s="276" t="s">
        <v>1482</v>
      </c>
      <c r="F487" s="271" t="s">
        <v>1481</v>
      </c>
      <c r="G487" s="275">
        <v>43160</v>
      </c>
      <c r="H487" s="269">
        <v>18.59</v>
      </c>
      <c r="I487" s="268" t="s">
        <v>1480</v>
      </c>
      <c r="J487" s="333">
        <v>30</v>
      </c>
      <c r="K487" s="253">
        <f t="shared" si="10"/>
        <v>557.70000000000005</v>
      </c>
      <c r="L487" s="267" t="s">
        <v>49</v>
      </c>
      <c r="M487" s="266" t="s">
        <v>50</v>
      </c>
      <c r="N487" s="266" t="s">
        <v>27</v>
      </c>
      <c r="O487" s="265" t="s">
        <v>51</v>
      </c>
      <c r="P487" s="55" t="s">
        <v>52</v>
      </c>
      <c r="Q487" s="56" t="s">
        <v>53</v>
      </c>
    </row>
    <row r="488" spans="1:17" s="250" customFormat="1" ht="51" x14ac:dyDescent="0.25">
      <c r="A488" s="324" t="s">
        <v>1319</v>
      </c>
      <c r="B488" s="262">
        <v>473</v>
      </c>
      <c r="C488" s="272" t="s">
        <v>1208</v>
      </c>
      <c r="D488" s="263" t="s">
        <v>789</v>
      </c>
      <c r="E488" s="263">
        <v>301010218</v>
      </c>
      <c r="F488" s="271" t="s">
        <v>1479</v>
      </c>
      <c r="G488" s="278">
        <v>43418</v>
      </c>
      <c r="H488" s="269">
        <v>10065.6</v>
      </c>
      <c r="I488" s="277" t="s">
        <v>26</v>
      </c>
      <c r="J488" s="333">
        <v>4</v>
      </c>
      <c r="K488" s="253">
        <f t="shared" si="10"/>
        <v>40262.400000000001</v>
      </c>
      <c r="L488" s="267" t="s">
        <v>129</v>
      </c>
      <c r="M488" s="266" t="s">
        <v>62</v>
      </c>
      <c r="N488" s="266" t="s">
        <v>27</v>
      </c>
      <c r="O488" s="265" t="s">
        <v>51</v>
      </c>
      <c r="P488" s="55" t="s">
        <v>52</v>
      </c>
      <c r="Q488" s="56" t="s">
        <v>53</v>
      </c>
    </row>
    <row r="489" spans="1:17" s="250" customFormat="1" ht="51" x14ac:dyDescent="0.25">
      <c r="A489" s="324" t="s">
        <v>1319</v>
      </c>
      <c r="B489" s="262">
        <v>474</v>
      </c>
      <c r="C489" s="264" t="s">
        <v>1158</v>
      </c>
      <c r="D489" s="263" t="s">
        <v>1478</v>
      </c>
      <c r="E489" s="276" t="s">
        <v>1477</v>
      </c>
      <c r="F489" s="271" t="s">
        <v>1476</v>
      </c>
      <c r="G489" s="275">
        <v>41743</v>
      </c>
      <c r="H489" s="269">
        <v>661.56666666666672</v>
      </c>
      <c r="I489" s="268" t="s">
        <v>26</v>
      </c>
      <c r="J489" s="333">
        <v>3</v>
      </c>
      <c r="K489" s="253">
        <f t="shared" si="10"/>
        <v>1984.7000000000003</v>
      </c>
      <c r="L489" s="267" t="s">
        <v>49</v>
      </c>
      <c r="M489" s="266" t="s">
        <v>50</v>
      </c>
      <c r="N489" s="266" t="s">
        <v>27</v>
      </c>
      <c r="O489" s="265" t="s">
        <v>51</v>
      </c>
      <c r="P489" s="55" t="s">
        <v>52</v>
      </c>
      <c r="Q489" s="56" t="s">
        <v>53</v>
      </c>
    </row>
    <row r="490" spans="1:17" s="250" customFormat="1" ht="51" x14ac:dyDescent="0.25">
      <c r="A490" s="324" t="s">
        <v>1319</v>
      </c>
      <c r="B490" s="262">
        <v>475</v>
      </c>
      <c r="C490" s="264" t="s">
        <v>858</v>
      </c>
      <c r="D490" s="263" t="s">
        <v>752</v>
      </c>
      <c r="E490" s="276" t="s">
        <v>1475</v>
      </c>
      <c r="F490" s="271" t="s">
        <v>1474</v>
      </c>
      <c r="G490" s="275" t="s">
        <v>1036</v>
      </c>
      <c r="H490" s="269">
        <v>337.30500000000001</v>
      </c>
      <c r="I490" s="277" t="s">
        <v>26</v>
      </c>
      <c r="J490" s="333">
        <v>8</v>
      </c>
      <c r="K490" s="253">
        <f t="shared" si="10"/>
        <v>2698.44</v>
      </c>
      <c r="L490" s="267" t="s">
        <v>49</v>
      </c>
      <c r="M490" s="266" t="s">
        <v>50</v>
      </c>
      <c r="N490" s="266" t="s">
        <v>27</v>
      </c>
      <c r="O490" s="265" t="s">
        <v>51</v>
      </c>
      <c r="P490" s="55" t="s">
        <v>52</v>
      </c>
      <c r="Q490" s="56" t="s">
        <v>53</v>
      </c>
    </row>
    <row r="491" spans="1:17" s="250" customFormat="1" ht="51" x14ac:dyDescent="0.25">
      <c r="A491" s="324" t="s">
        <v>1319</v>
      </c>
      <c r="B491" s="262">
        <v>476</v>
      </c>
      <c r="C491" s="264" t="s">
        <v>1471</v>
      </c>
      <c r="D491" s="263" t="s">
        <v>770</v>
      </c>
      <c r="E491" s="276" t="s">
        <v>1473</v>
      </c>
      <c r="F491" s="271" t="s">
        <v>1472</v>
      </c>
      <c r="G491" s="275" t="s">
        <v>1036</v>
      </c>
      <c r="H491" s="269">
        <v>586370.14</v>
      </c>
      <c r="I491" s="268" t="s">
        <v>26</v>
      </c>
      <c r="J491" s="333">
        <v>2</v>
      </c>
      <c r="K491" s="253">
        <f t="shared" si="10"/>
        <v>1172740.28</v>
      </c>
      <c r="L491" s="267" t="s">
        <v>49</v>
      </c>
      <c r="M491" s="266" t="s">
        <v>50</v>
      </c>
      <c r="N491" s="266" t="s">
        <v>27</v>
      </c>
      <c r="O491" s="265" t="s">
        <v>51</v>
      </c>
      <c r="P491" s="55" t="s">
        <v>52</v>
      </c>
      <c r="Q491" s="56" t="s">
        <v>53</v>
      </c>
    </row>
    <row r="492" spans="1:17" s="250" customFormat="1" ht="51" x14ac:dyDescent="0.25">
      <c r="A492" s="324" t="s">
        <v>1319</v>
      </c>
      <c r="B492" s="262">
        <v>477</v>
      </c>
      <c r="C492" s="264" t="s">
        <v>1471</v>
      </c>
      <c r="D492" s="263" t="s">
        <v>770</v>
      </c>
      <c r="E492" s="276" t="s">
        <v>1470</v>
      </c>
      <c r="F492" s="271" t="s">
        <v>1469</v>
      </c>
      <c r="G492" s="275" t="s">
        <v>1036</v>
      </c>
      <c r="H492" s="269">
        <v>111508.05499999999</v>
      </c>
      <c r="I492" s="268" t="s">
        <v>26</v>
      </c>
      <c r="J492" s="333">
        <v>2</v>
      </c>
      <c r="K492" s="253">
        <f t="shared" si="10"/>
        <v>223016.11</v>
      </c>
      <c r="L492" s="267" t="s">
        <v>49</v>
      </c>
      <c r="M492" s="266" t="s">
        <v>50</v>
      </c>
      <c r="N492" s="266" t="s">
        <v>27</v>
      </c>
      <c r="O492" s="265" t="s">
        <v>51</v>
      </c>
      <c r="P492" s="55" t="s">
        <v>52</v>
      </c>
      <c r="Q492" s="56" t="s">
        <v>53</v>
      </c>
    </row>
    <row r="493" spans="1:17" s="250" customFormat="1" ht="51" x14ac:dyDescent="0.25">
      <c r="A493" s="324" t="s">
        <v>1319</v>
      </c>
      <c r="B493" s="262">
        <v>478</v>
      </c>
      <c r="C493" s="264" t="s">
        <v>1158</v>
      </c>
      <c r="D493" s="263" t="s">
        <v>770</v>
      </c>
      <c r="E493" s="276" t="s">
        <v>1468</v>
      </c>
      <c r="F493" s="271" t="s">
        <v>1467</v>
      </c>
      <c r="G493" s="275">
        <v>42496</v>
      </c>
      <c r="H493" s="269">
        <v>2367.75</v>
      </c>
      <c r="I493" s="268" t="s">
        <v>26</v>
      </c>
      <c r="J493" s="333">
        <v>1</v>
      </c>
      <c r="K493" s="253">
        <f t="shared" si="10"/>
        <v>2367.75</v>
      </c>
      <c r="L493" s="267" t="s">
        <v>485</v>
      </c>
      <c r="M493" s="266" t="s">
        <v>1466</v>
      </c>
      <c r="N493" s="266" t="s">
        <v>27</v>
      </c>
      <c r="O493" s="265" t="s">
        <v>51</v>
      </c>
      <c r="P493" s="55" t="s">
        <v>52</v>
      </c>
      <c r="Q493" s="56" t="s">
        <v>53</v>
      </c>
    </row>
    <row r="494" spans="1:17" s="250" customFormat="1" ht="51" x14ac:dyDescent="0.25">
      <c r="A494" s="324" t="s">
        <v>1319</v>
      </c>
      <c r="B494" s="262">
        <v>479</v>
      </c>
      <c r="C494" s="264" t="s">
        <v>1158</v>
      </c>
      <c r="D494" s="263" t="s">
        <v>770</v>
      </c>
      <c r="E494" s="276" t="s">
        <v>1465</v>
      </c>
      <c r="F494" s="271" t="s">
        <v>1464</v>
      </c>
      <c r="G494" s="275" t="s">
        <v>1463</v>
      </c>
      <c r="H494" s="269">
        <v>2558.4699999999998</v>
      </c>
      <c r="I494" s="268" t="s">
        <v>26</v>
      </c>
      <c r="J494" s="333">
        <v>1</v>
      </c>
      <c r="K494" s="253">
        <f t="shared" si="10"/>
        <v>2558.4699999999998</v>
      </c>
      <c r="L494" s="267" t="s">
        <v>129</v>
      </c>
      <c r="M494" s="266" t="s">
        <v>62</v>
      </c>
      <c r="N494" s="266" t="s">
        <v>27</v>
      </c>
      <c r="O494" s="265" t="s">
        <v>51</v>
      </c>
      <c r="P494" s="55" t="s">
        <v>52</v>
      </c>
      <c r="Q494" s="56" t="s">
        <v>53</v>
      </c>
    </row>
    <row r="495" spans="1:17" s="250" customFormat="1" ht="51" x14ac:dyDescent="0.25">
      <c r="A495" s="324" t="s">
        <v>1319</v>
      </c>
      <c r="B495" s="262">
        <v>480</v>
      </c>
      <c r="C495" s="264" t="s">
        <v>1208</v>
      </c>
      <c r="D495" s="263" t="s">
        <v>789</v>
      </c>
      <c r="E495" s="276" t="s">
        <v>1462</v>
      </c>
      <c r="F495" s="271" t="s">
        <v>1461</v>
      </c>
      <c r="G495" s="275" t="s">
        <v>1036</v>
      </c>
      <c r="H495" s="269">
        <v>45.396250000000002</v>
      </c>
      <c r="I495" s="268" t="s">
        <v>26</v>
      </c>
      <c r="J495" s="333">
        <v>8</v>
      </c>
      <c r="K495" s="253">
        <f t="shared" si="10"/>
        <v>363.17</v>
      </c>
      <c r="L495" s="267" t="s">
        <v>49</v>
      </c>
      <c r="M495" s="266" t="s">
        <v>50</v>
      </c>
      <c r="N495" s="266" t="s">
        <v>27</v>
      </c>
      <c r="O495" s="265" t="s">
        <v>51</v>
      </c>
      <c r="P495" s="55" t="s">
        <v>52</v>
      </c>
      <c r="Q495" s="56" t="s">
        <v>53</v>
      </c>
    </row>
    <row r="496" spans="1:17" s="250" customFormat="1" ht="51" x14ac:dyDescent="0.25">
      <c r="A496" s="324" t="s">
        <v>1319</v>
      </c>
      <c r="B496" s="262">
        <v>481</v>
      </c>
      <c r="C496" s="264" t="s">
        <v>784</v>
      </c>
      <c r="D496" s="263" t="s">
        <v>770</v>
      </c>
      <c r="E496" s="276" t="s">
        <v>1460</v>
      </c>
      <c r="F496" s="271" t="s">
        <v>1459</v>
      </c>
      <c r="G496" s="273" t="s">
        <v>1036</v>
      </c>
      <c r="H496" s="269">
        <v>495.29636363636365</v>
      </c>
      <c r="I496" s="268" t="s">
        <v>26</v>
      </c>
      <c r="J496" s="333">
        <v>11</v>
      </c>
      <c r="K496" s="253">
        <f t="shared" si="10"/>
        <v>5448.26</v>
      </c>
      <c r="L496" s="267" t="s">
        <v>49</v>
      </c>
      <c r="M496" s="266" t="s">
        <v>50</v>
      </c>
      <c r="N496" s="266" t="s">
        <v>27</v>
      </c>
      <c r="O496" s="265" t="s">
        <v>51</v>
      </c>
      <c r="P496" s="55" t="s">
        <v>52</v>
      </c>
      <c r="Q496" s="56" t="s">
        <v>53</v>
      </c>
    </row>
    <row r="497" spans="1:17" s="250" customFormat="1" ht="51" x14ac:dyDescent="0.25">
      <c r="A497" s="324" t="s">
        <v>1319</v>
      </c>
      <c r="B497" s="262">
        <v>482</v>
      </c>
      <c r="C497" s="264" t="s">
        <v>784</v>
      </c>
      <c r="D497" s="263" t="s">
        <v>770</v>
      </c>
      <c r="E497" s="276" t="s">
        <v>1458</v>
      </c>
      <c r="F497" s="271" t="s">
        <v>1457</v>
      </c>
      <c r="G497" s="273" t="s">
        <v>1036</v>
      </c>
      <c r="H497" s="269">
        <v>490.02</v>
      </c>
      <c r="I497" s="268" t="s">
        <v>26</v>
      </c>
      <c r="J497" s="333">
        <v>1</v>
      </c>
      <c r="K497" s="253">
        <f t="shared" si="10"/>
        <v>490.02</v>
      </c>
      <c r="L497" s="267" t="s">
        <v>49</v>
      </c>
      <c r="M497" s="266" t="s">
        <v>50</v>
      </c>
      <c r="N497" s="266" t="s">
        <v>27</v>
      </c>
      <c r="O497" s="265" t="s">
        <v>51</v>
      </c>
      <c r="P497" s="55" t="s">
        <v>52</v>
      </c>
      <c r="Q497" s="56" t="s">
        <v>53</v>
      </c>
    </row>
    <row r="498" spans="1:17" s="250" customFormat="1" ht="51" x14ac:dyDescent="0.25">
      <c r="A498" s="324" t="s">
        <v>1319</v>
      </c>
      <c r="B498" s="262">
        <v>483</v>
      </c>
      <c r="C498" s="264" t="s">
        <v>1158</v>
      </c>
      <c r="D498" s="263" t="s">
        <v>770</v>
      </c>
      <c r="E498" s="276" t="s">
        <v>1456</v>
      </c>
      <c r="F498" s="271" t="s">
        <v>1455</v>
      </c>
      <c r="G498" s="278">
        <v>43160</v>
      </c>
      <c r="H498" s="269">
        <v>1283.3266666666666</v>
      </c>
      <c r="I498" s="268" t="s">
        <v>26</v>
      </c>
      <c r="J498" s="333">
        <v>3</v>
      </c>
      <c r="K498" s="253">
        <f t="shared" si="10"/>
        <v>3849.9799999999996</v>
      </c>
      <c r="L498" s="267" t="s">
        <v>49</v>
      </c>
      <c r="M498" s="266" t="s">
        <v>50</v>
      </c>
      <c r="N498" s="266" t="s">
        <v>27</v>
      </c>
      <c r="O498" s="265" t="s">
        <v>51</v>
      </c>
      <c r="P498" s="55" t="s">
        <v>52</v>
      </c>
      <c r="Q498" s="56" t="s">
        <v>53</v>
      </c>
    </row>
    <row r="499" spans="1:17" s="250" customFormat="1" ht="51" x14ac:dyDescent="0.25">
      <c r="A499" s="324" t="s">
        <v>1319</v>
      </c>
      <c r="B499" s="262">
        <v>484</v>
      </c>
      <c r="C499" s="264" t="s">
        <v>1158</v>
      </c>
      <c r="D499" s="263" t="s">
        <v>770</v>
      </c>
      <c r="E499" s="276" t="s">
        <v>1454</v>
      </c>
      <c r="F499" s="271" t="s">
        <v>1453</v>
      </c>
      <c r="G499" s="278">
        <v>43160</v>
      </c>
      <c r="H499" s="269">
        <v>1283.3266666666666</v>
      </c>
      <c r="I499" s="268" t="s">
        <v>26</v>
      </c>
      <c r="J499" s="333">
        <v>3</v>
      </c>
      <c r="K499" s="253">
        <f t="shared" si="10"/>
        <v>3849.9799999999996</v>
      </c>
      <c r="L499" s="267" t="s">
        <v>49</v>
      </c>
      <c r="M499" s="266" t="s">
        <v>50</v>
      </c>
      <c r="N499" s="266" t="s">
        <v>27</v>
      </c>
      <c r="O499" s="265" t="s">
        <v>51</v>
      </c>
      <c r="P499" s="55" t="s">
        <v>52</v>
      </c>
      <c r="Q499" s="56" t="s">
        <v>53</v>
      </c>
    </row>
    <row r="500" spans="1:17" s="250" customFormat="1" ht="51" x14ac:dyDescent="0.25">
      <c r="A500" s="324" t="s">
        <v>1319</v>
      </c>
      <c r="B500" s="262">
        <v>485</v>
      </c>
      <c r="C500" s="264" t="s">
        <v>1158</v>
      </c>
      <c r="D500" s="263" t="s">
        <v>770</v>
      </c>
      <c r="E500" s="276" t="s">
        <v>1452</v>
      </c>
      <c r="F500" s="271" t="s">
        <v>1451</v>
      </c>
      <c r="G500" s="273" t="s">
        <v>1036</v>
      </c>
      <c r="H500" s="269">
        <v>598.15</v>
      </c>
      <c r="I500" s="268" t="s">
        <v>26</v>
      </c>
      <c r="J500" s="333">
        <v>5</v>
      </c>
      <c r="K500" s="253">
        <f t="shared" si="10"/>
        <v>2990.75</v>
      </c>
      <c r="L500" s="267" t="s">
        <v>49</v>
      </c>
      <c r="M500" s="266" t="s">
        <v>50</v>
      </c>
      <c r="N500" s="266" t="s">
        <v>27</v>
      </c>
      <c r="O500" s="265" t="s">
        <v>51</v>
      </c>
      <c r="P500" s="55" t="s">
        <v>52</v>
      </c>
      <c r="Q500" s="56" t="s">
        <v>53</v>
      </c>
    </row>
    <row r="501" spans="1:17" s="250" customFormat="1" ht="51" x14ac:dyDescent="0.25">
      <c r="A501" s="324" t="s">
        <v>1319</v>
      </c>
      <c r="B501" s="262">
        <v>486</v>
      </c>
      <c r="C501" s="264" t="s">
        <v>1158</v>
      </c>
      <c r="D501" s="263" t="s">
        <v>770</v>
      </c>
      <c r="E501" s="276" t="s">
        <v>1450</v>
      </c>
      <c r="F501" s="271" t="s">
        <v>1449</v>
      </c>
      <c r="G501" s="275">
        <v>43160</v>
      </c>
      <c r="H501" s="269">
        <v>126.45099999999999</v>
      </c>
      <c r="I501" s="268" t="s">
        <v>26</v>
      </c>
      <c r="J501" s="333">
        <v>70</v>
      </c>
      <c r="K501" s="253">
        <f t="shared" si="10"/>
        <v>8851.57</v>
      </c>
      <c r="L501" s="267" t="s">
        <v>49</v>
      </c>
      <c r="M501" s="266" t="s">
        <v>50</v>
      </c>
      <c r="N501" s="266" t="s">
        <v>27</v>
      </c>
      <c r="O501" s="265" t="s">
        <v>51</v>
      </c>
      <c r="P501" s="55" t="s">
        <v>52</v>
      </c>
      <c r="Q501" s="56" t="s">
        <v>53</v>
      </c>
    </row>
    <row r="502" spans="1:17" s="250" customFormat="1" ht="51" x14ac:dyDescent="0.25">
      <c r="A502" s="324" t="s">
        <v>1319</v>
      </c>
      <c r="B502" s="262">
        <v>487</v>
      </c>
      <c r="C502" s="264" t="s">
        <v>1158</v>
      </c>
      <c r="D502" s="263" t="s">
        <v>770</v>
      </c>
      <c r="E502" s="276" t="s">
        <v>1448</v>
      </c>
      <c r="F502" s="271" t="s">
        <v>1447</v>
      </c>
      <c r="G502" s="275" t="s">
        <v>1036</v>
      </c>
      <c r="H502" s="269">
        <v>678.125</v>
      </c>
      <c r="I502" s="268" t="s">
        <v>26</v>
      </c>
      <c r="J502" s="333">
        <v>6</v>
      </c>
      <c r="K502" s="253">
        <f t="shared" si="10"/>
        <v>4068.75</v>
      </c>
      <c r="L502" s="267" t="s">
        <v>49</v>
      </c>
      <c r="M502" s="266" t="s">
        <v>50</v>
      </c>
      <c r="N502" s="266" t="s">
        <v>27</v>
      </c>
      <c r="O502" s="265" t="s">
        <v>51</v>
      </c>
      <c r="P502" s="55" t="s">
        <v>52</v>
      </c>
      <c r="Q502" s="56" t="s">
        <v>53</v>
      </c>
    </row>
    <row r="503" spans="1:17" s="250" customFormat="1" ht="51" x14ac:dyDescent="0.25">
      <c r="A503" s="324" t="s">
        <v>1319</v>
      </c>
      <c r="B503" s="262">
        <v>488</v>
      </c>
      <c r="C503" s="264" t="s">
        <v>1203</v>
      </c>
      <c r="D503" s="263" t="s">
        <v>770</v>
      </c>
      <c r="E503" s="276" t="s">
        <v>1446</v>
      </c>
      <c r="F503" s="271" t="s">
        <v>1445</v>
      </c>
      <c r="G503" s="283" t="s">
        <v>1436</v>
      </c>
      <c r="H503" s="269">
        <v>22.97754716981132</v>
      </c>
      <c r="I503" s="268" t="s">
        <v>26</v>
      </c>
      <c r="J503" s="333">
        <v>53</v>
      </c>
      <c r="K503" s="253">
        <f t="shared" si="10"/>
        <v>1217.81</v>
      </c>
      <c r="L503" s="267" t="s">
        <v>1372</v>
      </c>
      <c r="M503" s="266" t="s">
        <v>1331</v>
      </c>
      <c r="N503" s="266" t="s">
        <v>27</v>
      </c>
      <c r="O503" s="265" t="s">
        <v>51</v>
      </c>
      <c r="P503" s="55" t="s">
        <v>52</v>
      </c>
      <c r="Q503" s="56" t="s">
        <v>53</v>
      </c>
    </row>
    <row r="504" spans="1:17" s="250" customFormat="1" ht="51" x14ac:dyDescent="0.25">
      <c r="A504" s="324" t="s">
        <v>1319</v>
      </c>
      <c r="B504" s="262">
        <v>489</v>
      </c>
      <c r="C504" s="264" t="s">
        <v>1208</v>
      </c>
      <c r="D504" s="263" t="s">
        <v>789</v>
      </c>
      <c r="E504" s="276" t="s">
        <v>1444</v>
      </c>
      <c r="F504" s="271" t="s">
        <v>1443</v>
      </c>
      <c r="G504" s="283" t="s">
        <v>1373</v>
      </c>
      <c r="H504" s="269">
        <v>762.71</v>
      </c>
      <c r="I504" s="268" t="s">
        <v>26</v>
      </c>
      <c r="J504" s="333">
        <v>2</v>
      </c>
      <c r="K504" s="253">
        <f t="shared" si="10"/>
        <v>1525.42</v>
      </c>
      <c r="L504" s="267" t="s">
        <v>1372</v>
      </c>
      <c r="M504" s="266" t="s">
        <v>1331</v>
      </c>
      <c r="N504" s="266" t="s">
        <v>27</v>
      </c>
      <c r="O504" s="265" t="s">
        <v>51</v>
      </c>
      <c r="P504" s="55" t="s">
        <v>52</v>
      </c>
      <c r="Q504" s="56" t="s">
        <v>53</v>
      </c>
    </row>
    <row r="505" spans="1:17" s="250" customFormat="1" ht="51" x14ac:dyDescent="0.25">
      <c r="A505" s="324" t="s">
        <v>1319</v>
      </c>
      <c r="B505" s="262">
        <v>490</v>
      </c>
      <c r="C505" s="264" t="s">
        <v>1158</v>
      </c>
      <c r="D505" s="263" t="s">
        <v>770</v>
      </c>
      <c r="E505" s="276" t="s">
        <v>1442</v>
      </c>
      <c r="F505" s="271" t="s">
        <v>1441</v>
      </c>
      <c r="G505" s="275" t="s">
        <v>1369</v>
      </c>
      <c r="H505" s="269">
        <v>3378.92</v>
      </c>
      <c r="I505" s="268" t="s">
        <v>26</v>
      </c>
      <c r="J505" s="333">
        <v>2</v>
      </c>
      <c r="K505" s="253">
        <f t="shared" si="10"/>
        <v>6757.84</v>
      </c>
      <c r="L505" s="267" t="s">
        <v>234</v>
      </c>
      <c r="M505" s="266" t="s">
        <v>50</v>
      </c>
      <c r="N505" s="266" t="s">
        <v>27</v>
      </c>
      <c r="O505" s="265" t="s">
        <v>1328</v>
      </c>
      <c r="P505" s="55" t="s">
        <v>52</v>
      </c>
      <c r="Q505" s="56" t="s">
        <v>53</v>
      </c>
    </row>
    <row r="506" spans="1:17" s="250" customFormat="1" ht="51" x14ac:dyDescent="0.25">
      <c r="A506" s="324" t="s">
        <v>1319</v>
      </c>
      <c r="B506" s="262">
        <v>491</v>
      </c>
      <c r="C506" s="264" t="s">
        <v>661</v>
      </c>
      <c r="D506" s="263" t="s">
        <v>1408</v>
      </c>
      <c r="E506" s="276" t="s">
        <v>1440</v>
      </c>
      <c r="F506" s="271" t="s">
        <v>1439</v>
      </c>
      <c r="G506" s="273" t="s">
        <v>1036</v>
      </c>
      <c r="H506" s="269">
        <v>29048.333333333332</v>
      </c>
      <c r="I506" s="277" t="s">
        <v>26</v>
      </c>
      <c r="J506" s="333">
        <v>3</v>
      </c>
      <c r="K506" s="253">
        <f t="shared" si="10"/>
        <v>87145</v>
      </c>
      <c r="L506" s="267" t="s">
        <v>49</v>
      </c>
      <c r="M506" s="266" t="s">
        <v>50</v>
      </c>
      <c r="N506" s="266" t="s">
        <v>27</v>
      </c>
      <c r="O506" s="265" t="s">
        <v>51</v>
      </c>
      <c r="P506" s="55" t="s">
        <v>52</v>
      </c>
      <c r="Q506" s="56" t="s">
        <v>53</v>
      </c>
    </row>
    <row r="507" spans="1:17" s="250" customFormat="1" ht="51" x14ac:dyDescent="0.25">
      <c r="A507" s="324" t="s">
        <v>1319</v>
      </c>
      <c r="B507" s="262">
        <v>492</v>
      </c>
      <c r="C507" s="264" t="s">
        <v>1158</v>
      </c>
      <c r="D507" s="263" t="s">
        <v>770</v>
      </c>
      <c r="E507" s="276" t="s">
        <v>1438</v>
      </c>
      <c r="F507" s="271" t="s">
        <v>1437</v>
      </c>
      <c r="G507" s="283" t="s">
        <v>1436</v>
      </c>
      <c r="H507" s="269">
        <v>3437.8133333333335</v>
      </c>
      <c r="I507" s="268" t="s">
        <v>26</v>
      </c>
      <c r="J507" s="333">
        <v>6</v>
      </c>
      <c r="K507" s="253">
        <f t="shared" si="10"/>
        <v>20626.88</v>
      </c>
      <c r="L507" s="267" t="s">
        <v>1372</v>
      </c>
      <c r="M507" s="266" t="s">
        <v>1331</v>
      </c>
      <c r="N507" s="266" t="s">
        <v>27</v>
      </c>
      <c r="O507" s="265" t="s">
        <v>51</v>
      </c>
      <c r="P507" s="55" t="s">
        <v>52</v>
      </c>
      <c r="Q507" s="56" t="s">
        <v>53</v>
      </c>
    </row>
    <row r="508" spans="1:17" s="250" customFormat="1" ht="51" x14ac:dyDescent="0.25">
      <c r="A508" s="324" t="s">
        <v>1319</v>
      </c>
      <c r="B508" s="262">
        <v>493</v>
      </c>
      <c r="C508" s="264" t="s">
        <v>1059</v>
      </c>
      <c r="D508" s="263" t="s">
        <v>770</v>
      </c>
      <c r="E508" s="276" t="s">
        <v>1435</v>
      </c>
      <c r="F508" s="271" t="s">
        <v>1434</v>
      </c>
      <c r="G508" s="275" t="s">
        <v>1433</v>
      </c>
      <c r="H508" s="269">
        <v>97.075000000000003</v>
      </c>
      <c r="I508" s="268" t="s">
        <v>26</v>
      </c>
      <c r="J508" s="333">
        <v>2</v>
      </c>
      <c r="K508" s="253">
        <f t="shared" si="10"/>
        <v>194.15</v>
      </c>
      <c r="L508" s="267" t="s">
        <v>1372</v>
      </c>
      <c r="M508" s="266" t="s">
        <v>1331</v>
      </c>
      <c r="N508" s="266" t="s">
        <v>27</v>
      </c>
      <c r="O508" s="265" t="s">
        <v>51</v>
      </c>
      <c r="P508" s="55" t="s">
        <v>52</v>
      </c>
      <c r="Q508" s="56" t="s">
        <v>53</v>
      </c>
    </row>
    <row r="509" spans="1:17" s="250" customFormat="1" ht="51" x14ac:dyDescent="0.25">
      <c r="A509" s="324" t="s">
        <v>1319</v>
      </c>
      <c r="B509" s="262">
        <v>494</v>
      </c>
      <c r="C509" s="264" t="s">
        <v>1337</v>
      </c>
      <c r="D509" s="263" t="s">
        <v>1165</v>
      </c>
      <c r="E509" s="276" t="s">
        <v>1432</v>
      </c>
      <c r="F509" s="271" t="s">
        <v>1431</v>
      </c>
      <c r="G509" s="275" t="s">
        <v>1430</v>
      </c>
      <c r="H509" s="269">
        <v>283.5</v>
      </c>
      <c r="I509" s="268" t="s">
        <v>26</v>
      </c>
      <c r="J509" s="333">
        <v>13</v>
      </c>
      <c r="K509" s="253">
        <f t="shared" si="10"/>
        <v>3685.5</v>
      </c>
      <c r="L509" s="267" t="s">
        <v>129</v>
      </c>
      <c r="M509" s="266" t="s">
        <v>62</v>
      </c>
      <c r="N509" s="266" t="s">
        <v>27</v>
      </c>
      <c r="O509" s="265" t="s">
        <v>51</v>
      </c>
      <c r="P509" s="55" t="s">
        <v>52</v>
      </c>
      <c r="Q509" s="56" t="s">
        <v>53</v>
      </c>
    </row>
    <row r="510" spans="1:17" s="250" customFormat="1" ht="51" x14ac:dyDescent="0.25">
      <c r="A510" s="324" t="s">
        <v>1319</v>
      </c>
      <c r="B510" s="262">
        <v>495</v>
      </c>
      <c r="C510" s="264" t="s">
        <v>1158</v>
      </c>
      <c r="D510" s="263" t="s">
        <v>783</v>
      </c>
      <c r="E510" s="276" t="s">
        <v>1429</v>
      </c>
      <c r="F510" s="271" t="s">
        <v>1428</v>
      </c>
      <c r="G510" s="275" t="s">
        <v>1036</v>
      </c>
      <c r="H510" s="269">
        <v>91</v>
      </c>
      <c r="I510" s="277" t="s">
        <v>26</v>
      </c>
      <c r="J510" s="333">
        <v>13</v>
      </c>
      <c r="K510" s="253">
        <f t="shared" si="10"/>
        <v>1183</v>
      </c>
      <c r="L510" s="267" t="s">
        <v>129</v>
      </c>
      <c r="M510" s="266" t="s">
        <v>62</v>
      </c>
      <c r="N510" s="266" t="s">
        <v>27</v>
      </c>
      <c r="O510" s="265" t="s">
        <v>51</v>
      </c>
      <c r="P510" s="55" t="s">
        <v>52</v>
      </c>
      <c r="Q510" s="56" t="s">
        <v>53</v>
      </c>
    </row>
    <row r="511" spans="1:17" s="250" customFormat="1" ht="51" x14ac:dyDescent="0.25">
      <c r="A511" s="324" t="s">
        <v>1319</v>
      </c>
      <c r="B511" s="262">
        <v>496</v>
      </c>
      <c r="C511" s="264" t="s">
        <v>732</v>
      </c>
      <c r="D511" s="263" t="s">
        <v>783</v>
      </c>
      <c r="E511" s="276" t="s">
        <v>1427</v>
      </c>
      <c r="F511" s="271" t="s">
        <v>1426</v>
      </c>
      <c r="G511" s="273" t="s">
        <v>1036</v>
      </c>
      <c r="H511" s="269">
        <v>1000.81</v>
      </c>
      <c r="I511" s="268" t="s">
        <v>26</v>
      </c>
      <c r="J511" s="333">
        <v>1</v>
      </c>
      <c r="K511" s="253">
        <f t="shared" si="10"/>
        <v>1000.81</v>
      </c>
      <c r="L511" s="267" t="s">
        <v>49</v>
      </c>
      <c r="M511" s="266" t="s">
        <v>50</v>
      </c>
      <c r="N511" s="266" t="s">
        <v>27</v>
      </c>
      <c r="O511" s="265" t="s">
        <v>51</v>
      </c>
      <c r="P511" s="55" t="s">
        <v>52</v>
      </c>
      <c r="Q511" s="56" t="s">
        <v>53</v>
      </c>
    </row>
    <row r="512" spans="1:17" s="250" customFormat="1" ht="51" x14ac:dyDescent="0.25">
      <c r="A512" s="324" t="s">
        <v>1319</v>
      </c>
      <c r="B512" s="262">
        <v>497</v>
      </c>
      <c r="C512" s="264" t="s">
        <v>784</v>
      </c>
      <c r="D512" s="263" t="s">
        <v>783</v>
      </c>
      <c r="E512" s="276" t="s">
        <v>1425</v>
      </c>
      <c r="F512" s="271" t="s">
        <v>1424</v>
      </c>
      <c r="G512" s="273" t="s">
        <v>1423</v>
      </c>
      <c r="H512" s="269">
        <v>7277.4724999999999</v>
      </c>
      <c r="I512" s="268" t="s">
        <v>26</v>
      </c>
      <c r="J512" s="333">
        <v>4</v>
      </c>
      <c r="K512" s="253">
        <f t="shared" si="10"/>
        <v>29109.89</v>
      </c>
      <c r="L512" s="267" t="s">
        <v>49</v>
      </c>
      <c r="M512" s="266" t="s">
        <v>50</v>
      </c>
      <c r="N512" s="266" t="s">
        <v>27</v>
      </c>
      <c r="O512" s="265" t="s">
        <v>51</v>
      </c>
      <c r="P512" s="55" t="s">
        <v>52</v>
      </c>
      <c r="Q512" s="56" t="s">
        <v>53</v>
      </c>
    </row>
    <row r="513" spans="1:17" s="250" customFormat="1" ht="51" x14ac:dyDescent="0.25">
      <c r="A513" s="324" t="s">
        <v>1319</v>
      </c>
      <c r="B513" s="262">
        <v>498</v>
      </c>
      <c r="C513" s="264" t="s">
        <v>1340</v>
      </c>
      <c r="D513" s="263" t="s">
        <v>1185</v>
      </c>
      <c r="E513" s="276" t="s">
        <v>1422</v>
      </c>
      <c r="F513" s="271" t="s">
        <v>1421</v>
      </c>
      <c r="G513" s="275" t="s">
        <v>1036</v>
      </c>
      <c r="H513" s="269">
        <v>1120</v>
      </c>
      <c r="I513" s="268" t="s">
        <v>26</v>
      </c>
      <c r="J513" s="333">
        <v>1</v>
      </c>
      <c r="K513" s="253">
        <f t="shared" si="10"/>
        <v>1120</v>
      </c>
      <c r="L513" s="267" t="s">
        <v>49</v>
      </c>
      <c r="M513" s="266" t="s">
        <v>50</v>
      </c>
      <c r="N513" s="266" t="s">
        <v>27</v>
      </c>
      <c r="O513" s="265" t="s">
        <v>51</v>
      </c>
      <c r="P513" s="55" t="s">
        <v>52</v>
      </c>
      <c r="Q513" s="56" t="s">
        <v>53</v>
      </c>
    </row>
    <row r="514" spans="1:17" s="250" customFormat="1" ht="51" x14ac:dyDescent="0.25">
      <c r="A514" s="324" t="s">
        <v>1319</v>
      </c>
      <c r="B514" s="262">
        <v>499</v>
      </c>
      <c r="C514" s="264" t="s">
        <v>732</v>
      </c>
      <c r="D514" s="263" t="s">
        <v>783</v>
      </c>
      <c r="E514" s="276" t="s">
        <v>1420</v>
      </c>
      <c r="F514" s="271" t="s">
        <v>1419</v>
      </c>
      <c r="G514" s="275" t="s">
        <v>1036</v>
      </c>
      <c r="H514" s="269">
        <v>1570.45</v>
      </c>
      <c r="I514" s="268" t="s">
        <v>26</v>
      </c>
      <c r="J514" s="333">
        <v>1</v>
      </c>
      <c r="K514" s="253">
        <f t="shared" si="10"/>
        <v>1570.45</v>
      </c>
      <c r="L514" s="267" t="s">
        <v>49</v>
      </c>
      <c r="M514" s="266" t="s">
        <v>50</v>
      </c>
      <c r="N514" s="266" t="s">
        <v>27</v>
      </c>
      <c r="O514" s="265" t="s">
        <v>51</v>
      </c>
      <c r="P514" s="55" t="s">
        <v>52</v>
      </c>
      <c r="Q514" s="56" t="s">
        <v>53</v>
      </c>
    </row>
    <row r="515" spans="1:17" s="250" customFormat="1" ht="51" x14ac:dyDescent="0.25">
      <c r="A515" s="324" t="s">
        <v>1319</v>
      </c>
      <c r="B515" s="262">
        <v>500</v>
      </c>
      <c r="C515" s="264" t="s">
        <v>784</v>
      </c>
      <c r="D515" s="263" t="s">
        <v>1185</v>
      </c>
      <c r="E515" s="276">
        <v>303020016</v>
      </c>
      <c r="F515" s="271" t="s">
        <v>1418</v>
      </c>
      <c r="G515" s="275">
        <v>43446</v>
      </c>
      <c r="H515" s="269">
        <v>7175.51</v>
      </c>
      <c r="I515" s="268" t="s">
        <v>26</v>
      </c>
      <c r="J515" s="333">
        <v>1</v>
      </c>
      <c r="K515" s="253">
        <f t="shared" si="10"/>
        <v>7175.51</v>
      </c>
      <c r="L515" s="267" t="s">
        <v>61</v>
      </c>
      <c r="M515" s="266" t="s">
        <v>62</v>
      </c>
      <c r="N515" s="266" t="s">
        <v>27</v>
      </c>
      <c r="O515" s="265" t="s">
        <v>28</v>
      </c>
      <c r="P515" s="55" t="s">
        <v>52</v>
      </c>
      <c r="Q515" s="56" t="s">
        <v>53</v>
      </c>
    </row>
    <row r="516" spans="1:17" s="250" customFormat="1" ht="51" x14ac:dyDescent="0.25">
      <c r="A516" s="324" t="s">
        <v>1319</v>
      </c>
      <c r="B516" s="262">
        <v>501</v>
      </c>
      <c r="C516" s="264" t="s">
        <v>1158</v>
      </c>
      <c r="D516" s="263" t="s">
        <v>770</v>
      </c>
      <c r="E516" s="276" t="s">
        <v>1417</v>
      </c>
      <c r="F516" s="271" t="s">
        <v>1416</v>
      </c>
      <c r="G516" s="275">
        <v>42047</v>
      </c>
      <c r="H516" s="269">
        <v>2317.5351851851851</v>
      </c>
      <c r="I516" s="268" t="s">
        <v>26</v>
      </c>
      <c r="J516" s="333">
        <v>27</v>
      </c>
      <c r="K516" s="253">
        <f t="shared" si="10"/>
        <v>62573.45</v>
      </c>
      <c r="L516" s="267" t="s">
        <v>49</v>
      </c>
      <c r="M516" s="266" t="s">
        <v>50</v>
      </c>
      <c r="N516" s="266" t="s">
        <v>27</v>
      </c>
      <c r="O516" s="265" t="s">
        <v>51</v>
      </c>
      <c r="P516" s="55" t="s">
        <v>52</v>
      </c>
      <c r="Q516" s="56" t="s">
        <v>53</v>
      </c>
    </row>
    <row r="517" spans="1:17" s="250" customFormat="1" ht="51" x14ac:dyDescent="0.25">
      <c r="A517" s="324" t="s">
        <v>1319</v>
      </c>
      <c r="B517" s="262">
        <v>502</v>
      </c>
      <c r="C517" s="264" t="s">
        <v>1158</v>
      </c>
      <c r="D517" s="263" t="s">
        <v>770</v>
      </c>
      <c r="E517" s="276" t="s">
        <v>1415</v>
      </c>
      <c r="F517" s="271" t="s">
        <v>1414</v>
      </c>
      <c r="G517" s="275">
        <v>42152</v>
      </c>
      <c r="H517" s="269">
        <v>2885.5450000000001</v>
      </c>
      <c r="I517" s="268" t="s">
        <v>26</v>
      </c>
      <c r="J517" s="333">
        <v>2</v>
      </c>
      <c r="K517" s="253">
        <f t="shared" si="10"/>
        <v>5771.09</v>
      </c>
      <c r="L517" s="267" t="s">
        <v>49</v>
      </c>
      <c r="M517" s="266" t="s">
        <v>50</v>
      </c>
      <c r="N517" s="266" t="s">
        <v>27</v>
      </c>
      <c r="O517" s="265" t="s">
        <v>51</v>
      </c>
      <c r="P517" s="55" t="s">
        <v>52</v>
      </c>
      <c r="Q517" s="56" t="s">
        <v>53</v>
      </c>
    </row>
    <row r="518" spans="1:17" s="250" customFormat="1" ht="51" x14ac:dyDescent="0.25">
      <c r="A518" s="324" t="s">
        <v>1319</v>
      </c>
      <c r="B518" s="262">
        <v>503</v>
      </c>
      <c r="C518" s="264" t="s">
        <v>1158</v>
      </c>
      <c r="D518" s="263" t="s">
        <v>770</v>
      </c>
      <c r="E518" s="276" t="s">
        <v>1413</v>
      </c>
      <c r="F518" s="271" t="s">
        <v>1412</v>
      </c>
      <c r="G518" s="275">
        <v>42979</v>
      </c>
      <c r="H518" s="269">
        <v>614.42499999999995</v>
      </c>
      <c r="I518" s="268" t="s">
        <v>26</v>
      </c>
      <c r="J518" s="333">
        <v>2</v>
      </c>
      <c r="K518" s="253">
        <f t="shared" si="10"/>
        <v>1228.8499999999999</v>
      </c>
      <c r="L518" s="267"/>
      <c r="M518" s="266" t="s">
        <v>1411</v>
      </c>
      <c r="N518" s="266" t="s">
        <v>27</v>
      </c>
      <c r="O518" s="265" t="s">
        <v>51</v>
      </c>
      <c r="P518" s="55" t="s">
        <v>52</v>
      </c>
      <c r="Q518" s="56" t="s">
        <v>53</v>
      </c>
    </row>
    <row r="519" spans="1:17" s="250" customFormat="1" ht="51" x14ac:dyDescent="0.25">
      <c r="A519" s="324" t="s">
        <v>1319</v>
      </c>
      <c r="B519" s="262">
        <v>504</v>
      </c>
      <c r="C519" s="264" t="s">
        <v>1158</v>
      </c>
      <c r="D519" s="263" t="s">
        <v>770</v>
      </c>
      <c r="E519" s="276" t="s">
        <v>1410</v>
      </c>
      <c r="F519" s="271" t="s">
        <v>1409</v>
      </c>
      <c r="G519" s="275">
        <v>43160</v>
      </c>
      <c r="H519" s="269">
        <v>1633.335</v>
      </c>
      <c r="I519" s="268" t="s">
        <v>26</v>
      </c>
      <c r="J519" s="333">
        <v>2</v>
      </c>
      <c r="K519" s="253">
        <f t="shared" si="10"/>
        <v>3266.67</v>
      </c>
      <c r="L519" s="267" t="s">
        <v>49</v>
      </c>
      <c r="M519" s="266" t="s">
        <v>50</v>
      </c>
      <c r="N519" s="266" t="s">
        <v>27</v>
      </c>
      <c r="O519" s="265" t="s">
        <v>51</v>
      </c>
      <c r="P519" s="55" t="s">
        <v>52</v>
      </c>
      <c r="Q519" s="56" t="s">
        <v>53</v>
      </c>
    </row>
    <row r="520" spans="1:17" s="250" customFormat="1" ht="51" x14ac:dyDescent="0.25">
      <c r="A520" s="324" t="s">
        <v>1319</v>
      </c>
      <c r="B520" s="262">
        <v>505</v>
      </c>
      <c r="C520" s="264" t="s">
        <v>732</v>
      </c>
      <c r="D520" s="263" t="s">
        <v>1408</v>
      </c>
      <c r="E520" s="276" t="s">
        <v>1407</v>
      </c>
      <c r="F520" s="271" t="s">
        <v>1406</v>
      </c>
      <c r="G520" s="275" t="s">
        <v>1036</v>
      </c>
      <c r="H520" s="269">
        <v>17986.387500000001</v>
      </c>
      <c r="I520" s="268" t="s">
        <v>26</v>
      </c>
      <c r="J520" s="333">
        <v>3</v>
      </c>
      <c r="K520" s="253">
        <f t="shared" si="10"/>
        <v>53959.162500000006</v>
      </c>
      <c r="L520" s="267" t="s">
        <v>49</v>
      </c>
      <c r="M520" s="266" t="s">
        <v>50</v>
      </c>
      <c r="N520" s="266" t="s">
        <v>27</v>
      </c>
      <c r="O520" s="265" t="s">
        <v>51</v>
      </c>
      <c r="P520" s="55" t="s">
        <v>52</v>
      </c>
      <c r="Q520" s="56" t="s">
        <v>53</v>
      </c>
    </row>
    <row r="521" spans="1:17" s="250" customFormat="1" ht="51" x14ac:dyDescent="0.25">
      <c r="A521" s="324" t="s">
        <v>1319</v>
      </c>
      <c r="B521" s="262">
        <v>506</v>
      </c>
      <c r="C521" s="264" t="s">
        <v>732</v>
      </c>
      <c r="D521" s="263" t="s">
        <v>770</v>
      </c>
      <c r="E521" s="276">
        <v>303020003</v>
      </c>
      <c r="F521" s="271" t="s">
        <v>1405</v>
      </c>
      <c r="G521" s="275" t="s">
        <v>1404</v>
      </c>
      <c r="H521" s="269">
        <v>1730.8119999999999</v>
      </c>
      <c r="I521" s="268" t="s">
        <v>26</v>
      </c>
      <c r="J521" s="333">
        <v>10</v>
      </c>
      <c r="K521" s="253">
        <f t="shared" si="10"/>
        <v>17308.12</v>
      </c>
      <c r="L521" s="267" t="s">
        <v>234</v>
      </c>
      <c r="M521" s="266" t="s">
        <v>50</v>
      </c>
      <c r="N521" s="266" t="s">
        <v>27</v>
      </c>
      <c r="O521" s="265" t="s">
        <v>1328</v>
      </c>
      <c r="P521" s="55" t="s">
        <v>52</v>
      </c>
      <c r="Q521" s="56" t="s">
        <v>53</v>
      </c>
    </row>
    <row r="522" spans="1:17" s="250" customFormat="1" ht="51" x14ac:dyDescent="0.25">
      <c r="A522" s="324" t="s">
        <v>1319</v>
      </c>
      <c r="B522" s="262">
        <v>507</v>
      </c>
      <c r="C522" s="264" t="s">
        <v>1158</v>
      </c>
      <c r="D522" s="263" t="s">
        <v>770</v>
      </c>
      <c r="E522" s="276" t="s">
        <v>1403</v>
      </c>
      <c r="F522" s="271" t="s">
        <v>1402</v>
      </c>
      <c r="G522" s="275" t="s">
        <v>1401</v>
      </c>
      <c r="H522" s="269">
        <v>11.479999999999999</v>
      </c>
      <c r="I522" s="268" t="s">
        <v>26</v>
      </c>
      <c r="J522" s="333">
        <v>30</v>
      </c>
      <c r="K522" s="253">
        <f t="shared" si="10"/>
        <v>344.4</v>
      </c>
      <c r="L522" s="267" t="s">
        <v>129</v>
      </c>
      <c r="M522" s="266" t="s">
        <v>62</v>
      </c>
      <c r="N522" s="266" t="s">
        <v>27</v>
      </c>
      <c r="O522" s="265" t="s">
        <v>51</v>
      </c>
      <c r="P522" s="55" t="s">
        <v>52</v>
      </c>
      <c r="Q522" s="56" t="s">
        <v>53</v>
      </c>
    </row>
    <row r="523" spans="1:17" s="250" customFormat="1" ht="51" x14ac:dyDescent="0.25">
      <c r="A523" s="324" t="s">
        <v>1319</v>
      </c>
      <c r="B523" s="262">
        <v>508</v>
      </c>
      <c r="C523" s="264" t="s">
        <v>784</v>
      </c>
      <c r="D523" s="263" t="s">
        <v>770</v>
      </c>
      <c r="E523" s="276" t="s">
        <v>1400</v>
      </c>
      <c r="F523" s="271" t="s">
        <v>1399</v>
      </c>
      <c r="G523" s="275" t="s">
        <v>1036</v>
      </c>
      <c r="H523" s="269">
        <v>0.21745562130177515</v>
      </c>
      <c r="I523" s="277" t="s">
        <v>26</v>
      </c>
      <c r="J523" s="333">
        <v>119</v>
      </c>
      <c r="K523" s="253">
        <f t="shared" si="10"/>
        <v>25.877218934911241</v>
      </c>
      <c r="L523" s="267" t="s">
        <v>49</v>
      </c>
      <c r="M523" s="266" t="s">
        <v>50</v>
      </c>
      <c r="N523" s="266" t="s">
        <v>27</v>
      </c>
      <c r="O523" s="265" t="s">
        <v>51</v>
      </c>
      <c r="P523" s="55" t="s">
        <v>52</v>
      </c>
      <c r="Q523" s="56" t="s">
        <v>53</v>
      </c>
    </row>
    <row r="524" spans="1:17" s="250" customFormat="1" ht="51" x14ac:dyDescent="0.25">
      <c r="A524" s="324" t="s">
        <v>1319</v>
      </c>
      <c r="B524" s="262">
        <v>509</v>
      </c>
      <c r="C524" s="264" t="s">
        <v>784</v>
      </c>
      <c r="D524" s="263" t="s">
        <v>1398</v>
      </c>
      <c r="E524" s="276" t="s">
        <v>1397</v>
      </c>
      <c r="F524" s="271" t="s">
        <v>1396</v>
      </c>
      <c r="G524" s="275" t="s">
        <v>1036</v>
      </c>
      <c r="H524" s="269">
        <v>0.29471098265895951</v>
      </c>
      <c r="I524" s="277" t="s">
        <v>26</v>
      </c>
      <c r="J524" s="333">
        <v>346</v>
      </c>
      <c r="K524" s="253">
        <f t="shared" si="10"/>
        <v>101.96999999999998</v>
      </c>
      <c r="L524" s="267" t="s">
        <v>49</v>
      </c>
      <c r="M524" s="266" t="s">
        <v>50</v>
      </c>
      <c r="N524" s="266" t="s">
        <v>27</v>
      </c>
      <c r="O524" s="265" t="s">
        <v>51</v>
      </c>
      <c r="P524" s="55" t="s">
        <v>52</v>
      </c>
      <c r="Q524" s="56" t="s">
        <v>53</v>
      </c>
    </row>
    <row r="525" spans="1:17" s="250" customFormat="1" ht="51" x14ac:dyDescent="0.25">
      <c r="A525" s="324" t="s">
        <v>1319</v>
      </c>
      <c r="B525" s="262">
        <v>510</v>
      </c>
      <c r="C525" s="264" t="s">
        <v>1158</v>
      </c>
      <c r="D525" s="263" t="s">
        <v>770</v>
      </c>
      <c r="E525" s="276" t="s">
        <v>1395</v>
      </c>
      <c r="F525" s="271" t="s">
        <v>1394</v>
      </c>
      <c r="G525" s="278">
        <v>43160</v>
      </c>
      <c r="H525" s="269">
        <v>3207.29</v>
      </c>
      <c r="I525" s="268" t="s">
        <v>26</v>
      </c>
      <c r="J525" s="333">
        <v>1</v>
      </c>
      <c r="K525" s="253">
        <f t="shared" si="10"/>
        <v>3207.29</v>
      </c>
      <c r="L525" s="267" t="s">
        <v>49</v>
      </c>
      <c r="M525" s="266" t="s">
        <v>50</v>
      </c>
      <c r="N525" s="266" t="s">
        <v>27</v>
      </c>
      <c r="O525" s="265" t="s">
        <v>51</v>
      </c>
      <c r="P525" s="55" t="s">
        <v>52</v>
      </c>
      <c r="Q525" s="56" t="s">
        <v>53</v>
      </c>
    </row>
    <row r="526" spans="1:17" s="250" customFormat="1" ht="51" x14ac:dyDescent="0.25">
      <c r="A526" s="324" t="s">
        <v>1319</v>
      </c>
      <c r="B526" s="262">
        <v>511</v>
      </c>
      <c r="C526" s="264" t="s">
        <v>1158</v>
      </c>
      <c r="D526" s="263" t="s">
        <v>770</v>
      </c>
      <c r="E526" s="276" t="s">
        <v>1393</v>
      </c>
      <c r="F526" s="271" t="s">
        <v>1392</v>
      </c>
      <c r="G526" s="275">
        <v>42706</v>
      </c>
      <c r="H526" s="269">
        <v>5209.93</v>
      </c>
      <c r="I526" s="268" t="s">
        <v>26</v>
      </c>
      <c r="J526" s="333">
        <v>1</v>
      </c>
      <c r="K526" s="253">
        <f t="shared" si="10"/>
        <v>5209.93</v>
      </c>
      <c r="L526" s="267" t="s">
        <v>129</v>
      </c>
      <c r="M526" s="266" t="s">
        <v>62</v>
      </c>
      <c r="N526" s="266" t="s">
        <v>27</v>
      </c>
      <c r="O526" s="265" t="s">
        <v>51</v>
      </c>
      <c r="P526" s="55" t="s">
        <v>52</v>
      </c>
      <c r="Q526" s="56" t="s">
        <v>53</v>
      </c>
    </row>
    <row r="527" spans="1:17" s="250" customFormat="1" ht="51" x14ac:dyDescent="0.25">
      <c r="A527" s="324" t="s">
        <v>1319</v>
      </c>
      <c r="B527" s="262">
        <v>512</v>
      </c>
      <c r="C527" s="264" t="s">
        <v>1340</v>
      </c>
      <c r="D527" s="263" t="s">
        <v>770</v>
      </c>
      <c r="E527" s="276" t="s">
        <v>1391</v>
      </c>
      <c r="F527" s="271" t="s">
        <v>1390</v>
      </c>
      <c r="G527" s="275" t="s">
        <v>1036</v>
      </c>
      <c r="H527" s="269">
        <v>2435.0933333333332</v>
      </c>
      <c r="I527" s="277" t="s">
        <v>26</v>
      </c>
      <c r="J527" s="333">
        <v>3</v>
      </c>
      <c r="K527" s="253">
        <f t="shared" si="10"/>
        <v>7305.28</v>
      </c>
      <c r="L527" s="276" t="s">
        <v>129</v>
      </c>
      <c r="M527" s="276" t="s">
        <v>62</v>
      </c>
      <c r="N527" s="266" t="s">
        <v>27</v>
      </c>
      <c r="O527" s="265" t="s">
        <v>51</v>
      </c>
      <c r="P527" s="55" t="s">
        <v>52</v>
      </c>
      <c r="Q527" s="56" t="s">
        <v>53</v>
      </c>
    </row>
    <row r="528" spans="1:17" s="250" customFormat="1" ht="51" x14ac:dyDescent="0.25">
      <c r="A528" s="324" t="s">
        <v>1319</v>
      </c>
      <c r="B528" s="262">
        <v>513</v>
      </c>
      <c r="C528" s="264" t="s">
        <v>732</v>
      </c>
      <c r="D528" s="263" t="s">
        <v>731</v>
      </c>
      <c r="E528" s="276" t="s">
        <v>1389</v>
      </c>
      <c r="F528" s="271" t="s">
        <v>1388</v>
      </c>
      <c r="G528" s="275" t="s">
        <v>1383</v>
      </c>
      <c r="H528" s="269">
        <v>9742.89</v>
      </c>
      <c r="I528" s="268" t="s">
        <v>26</v>
      </c>
      <c r="J528" s="333">
        <v>1</v>
      </c>
      <c r="K528" s="253">
        <f t="shared" si="10"/>
        <v>9742.89</v>
      </c>
      <c r="L528" s="276" t="s">
        <v>1372</v>
      </c>
      <c r="M528" s="266" t="s">
        <v>1331</v>
      </c>
      <c r="N528" s="266" t="s">
        <v>27</v>
      </c>
      <c r="O528" s="265" t="s">
        <v>51</v>
      </c>
      <c r="P528" s="55" t="s">
        <v>52</v>
      </c>
      <c r="Q528" s="56" t="s">
        <v>53</v>
      </c>
    </row>
    <row r="529" spans="1:17" s="250" customFormat="1" ht="51" x14ac:dyDescent="0.25">
      <c r="A529" s="324" t="s">
        <v>1319</v>
      </c>
      <c r="B529" s="262">
        <v>514</v>
      </c>
      <c r="C529" s="264" t="s">
        <v>1158</v>
      </c>
      <c r="D529" s="263" t="s">
        <v>770</v>
      </c>
      <c r="E529" s="276" t="s">
        <v>1387</v>
      </c>
      <c r="F529" s="271" t="s">
        <v>1386</v>
      </c>
      <c r="G529" s="273" t="s">
        <v>1036</v>
      </c>
      <c r="H529" s="269">
        <v>375.27249999999998</v>
      </c>
      <c r="I529" s="277" t="s">
        <v>26</v>
      </c>
      <c r="J529" s="333">
        <v>4</v>
      </c>
      <c r="K529" s="253">
        <f t="shared" si="10"/>
        <v>1501.09</v>
      </c>
      <c r="L529" s="267" t="s">
        <v>49</v>
      </c>
      <c r="M529" s="266" t="s">
        <v>50</v>
      </c>
      <c r="N529" s="266" t="s">
        <v>27</v>
      </c>
      <c r="O529" s="265" t="s">
        <v>51</v>
      </c>
      <c r="P529" s="55" t="s">
        <v>52</v>
      </c>
      <c r="Q529" s="56" t="s">
        <v>53</v>
      </c>
    </row>
    <row r="530" spans="1:17" s="250" customFormat="1" ht="51" x14ac:dyDescent="0.25">
      <c r="A530" s="324" t="s">
        <v>1319</v>
      </c>
      <c r="B530" s="262">
        <v>515</v>
      </c>
      <c r="C530" s="264" t="s">
        <v>732</v>
      </c>
      <c r="D530" s="263" t="s">
        <v>731</v>
      </c>
      <c r="E530" s="276" t="s">
        <v>1385</v>
      </c>
      <c r="F530" s="271" t="s">
        <v>1384</v>
      </c>
      <c r="G530" s="275" t="s">
        <v>1383</v>
      </c>
      <c r="H530" s="269">
        <v>214.83333333333334</v>
      </c>
      <c r="I530" s="268" t="s">
        <v>26</v>
      </c>
      <c r="J530" s="333">
        <v>3</v>
      </c>
      <c r="K530" s="253">
        <f t="shared" si="10"/>
        <v>644.5</v>
      </c>
      <c r="L530" s="276" t="s">
        <v>1372</v>
      </c>
      <c r="M530" s="266" t="s">
        <v>1331</v>
      </c>
      <c r="N530" s="266" t="s">
        <v>27</v>
      </c>
      <c r="O530" s="265" t="s">
        <v>51</v>
      </c>
      <c r="P530" s="55" t="s">
        <v>52</v>
      </c>
      <c r="Q530" s="56" t="s">
        <v>53</v>
      </c>
    </row>
    <row r="531" spans="1:17" s="250" customFormat="1" ht="51" x14ac:dyDescent="0.25">
      <c r="A531" s="324" t="s">
        <v>1319</v>
      </c>
      <c r="B531" s="262">
        <v>516</v>
      </c>
      <c r="C531" s="264" t="s">
        <v>732</v>
      </c>
      <c r="D531" s="263" t="s">
        <v>731</v>
      </c>
      <c r="E531" s="276" t="s">
        <v>1382</v>
      </c>
      <c r="F531" s="271" t="s">
        <v>1381</v>
      </c>
      <c r="G531" s="275" t="s">
        <v>1380</v>
      </c>
      <c r="H531" s="269">
        <v>25.545000000000002</v>
      </c>
      <c r="I531" s="268" t="s">
        <v>26</v>
      </c>
      <c r="J531" s="333">
        <v>6</v>
      </c>
      <c r="K531" s="253">
        <f t="shared" si="10"/>
        <v>153.27000000000001</v>
      </c>
      <c r="L531" s="267" t="s">
        <v>49</v>
      </c>
      <c r="M531" s="266" t="s">
        <v>50</v>
      </c>
      <c r="N531" s="266" t="s">
        <v>27</v>
      </c>
      <c r="O531" s="265" t="s">
        <v>51</v>
      </c>
      <c r="P531" s="55" t="s">
        <v>52</v>
      </c>
      <c r="Q531" s="56" t="s">
        <v>53</v>
      </c>
    </row>
    <row r="532" spans="1:17" s="250" customFormat="1" ht="51" x14ac:dyDescent="0.25">
      <c r="A532" s="324" t="s">
        <v>1319</v>
      </c>
      <c r="B532" s="262">
        <v>517</v>
      </c>
      <c r="C532" s="264" t="s">
        <v>252</v>
      </c>
      <c r="D532" s="263" t="s">
        <v>727</v>
      </c>
      <c r="E532" s="276" t="s">
        <v>1379</v>
      </c>
      <c r="F532" s="271" t="s">
        <v>1378</v>
      </c>
      <c r="G532" s="275" t="s">
        <v>1036</v>
      </c>
      <c r="H532" s="269">
        <v>22.65</v>
      </c>
      <c r="I532" s="268" t="s">
        <v>26</v>
      </c>
      <c r="J532" s="333">
        <v>1</v>
      </c>
      <c r="K532" s="253">
        <f t="shared" si="10"/>
        <v>22.65</v>
      </c>
      <c r="L532" s="267" t="s">
        <v>49</v>
      </c>
      <c r="M532" s="266" t="s">
        <v>50</v>
      </c>
      <c r="N532" s="266" t="s">
        <v>27</v>
      </c>
      <c r="O532" s="265" t="s">
        <v>51</v>
      </c>
      <c r="P532" s="55" t="s">
        <v>52</v>
      </c>
      <c r="Q532" s="56" t="s">
        <v>53</v>
      </c>
    </row>
    <row r="533" spans="1:17" s="250" customFormat="1" ht="51" x14ac:dyDescent="0.25">
      <c r="A533" s="324" t="s">
        <v>1319</v>
      </c>
      <c r="B533" s="262">
        <v>518</v>
      </c>
      <c r="C533" s="264" t="s">
        <v>661</v>
      </c>
      <c r="D533" s="263" t="s">
        <v>731</v>
      </c>
      <c r="E533" s="276" t="s">
        <v>1377</v>
      </c>
      <c r="F533" s="271" t="s">
        <v>1376</v>
      </c>
      <c r="G533" s="275" t="s">
        <v>1036</v>
      </c>
      <c r="H533" s="269">
        <v>50083.33</v>
      </c>
      <c r="I533" s="268" t="s">
        <v>26</v>
      </c>
      <c r="J533" s="333">
        <v>1</v>
      </c>
      <c r="K533" s="253">
        <f t="shared" si="10"/>
        <v>50083.33</v>
      </c>
      <c r="L533" s="267" t="s">
        <v>49</v>
      </c>
      <c r="M533" s="266" t="s">
        <v>50</v>
      </c>
      <c r="N533" s="266" t="s">
        <v>27</v>
      </c>
      <c r="O533" s="265" t="s">
        <v>51</v>
      </c>
      <c r="P533" s="55" t="s">
        <v>52</v>
      </c>
      <c r="Q533" s="56" t="s">
        <v>53</v>
      </c>
    </row>
    <row r="534" spans="1:17" s="250" customFormat="1" ht="51" x14ac:dyDescent="0.25">
      <c r="A534" s="324" t="s">
        <v>1319</v>
      </c>
      <c r="B534" s="262">
        <v>519</v>
      </c>
      <c r="C534" s="264" t="s">
        <v>1208</v>
      </c>
      <c r="D534" s="263" t="s">
        <v>789</v>
      </c>
      <c r="E534" s="276" t="s">
        <v>1375</v>
      </c>
      <c r="F534" s="271" t="s">
        <v>1374</v>
      </c>
      <c r="G534" s="50" t="s">
        <v>1373</v>
      </c>
      <c r="H534" s="269">
        <v>487.29</v>
      </c>
      <c r="I534" s="268" t="s">
        <v>26</v>
      </c>
      <c r="J534" s="333">
        <v>1</v>
      </c>
      <c r="K534" s="253">
        <f t="shared" si="10"/>
        <v>487.29</v>
      </c>
      <c r="L534" s="267" t="s">
        <v>1372</v>
      </c>
      <c r="M534" s="266" t="s">
        <v>1331</v>
      </c>
      <c r="N534" s="266" t="s">
        <v>27</v>
      </c>
      <c r="O534" s="265" t="s">
        <v>51</v>
      </c>
      <c r="P534" s="55" t="s">
        <v>52</v>
      </c>
      <c r="Q534" s="56" t="s">
        <v>53</v>
      </c>
    </row>
    <row r="535" spans="1:17" s="250" customFormat="1" ht="51" x14ac:dyDescent="0.25">
      <c r="A535" s="324" t="s">
        <v>1319</v>
      </c>
      <c r="B535" s="262">
        <v>520</v>
      </c>
      <c r="C535" s="264" t="s">
        <v>858</v>
      </c>
      <c r="D535" s="263" t="s">
        <v>727</v>
      </c>
      <c r="E535" s="276" t="s">
        <v>1371</v>
      </c>
      <c r="F535" s="271" t="s">
        <v>1370</v>
      </c>
      <c r="G535" s="275" t="s">
        <v>1369</v>
      </c>
      <c r="H535" s="269">
        <v>6071.125</v>
      </c>
      <c r="I535" s="268" t="s">
        <v>26</v>
      </c>
      <c r="J535" s="333">
        <v>2</v>
      </c>
      <c r="K535" s="253">
        <f t="shared" si="10"/>
        <v>12142.25</v>
      </c>
      <c r="L535" s="267" t="s">
        <v>234</v>
      </c>
      <c r="M535" s="266" t="s">
        <v>50</v>
      </c>
      <c r="N535" s="266" t="s">
        <v>27</v>
      </c>
      <c r="O535" s="265" t="s">
        <v>1328</v>
      </c>
      <c r="P535" s="55" t="s">
        <v>52</v>
      </c>
      <c r="Q535" s="56" t="s">
        <v>53</v>
      </c>
    </row>
    <row r="536" spans="1:17" s="250" customFormat="1" ht="51" x14ac:dyDescent="0.25">
      <c r="A536" s="324" t="s">
        <v>1319</v>
      </c>
      <c r="B536" s="262">
        <v>521</v>
      </c>
      <c r="C536" s="264" t="s">
        <v>1158</v>
      </c>
      <c r="D536" s="263" t="s">
        <v>770</v>
      </c>
      <c r="E536" s="276" t="s">
        <v>1368</v>
      </c>
      <c r="F536" s="271" t="s">
        <v>1367</v>
      </c>
      <c r="G536" s="275">
        <v>44425</v>
      </c>
      <c r="H536" s="269">
        <v>8055.0249999999996</v>
      </c>
      <c r="I536" s="268" t="s">
        <v>26</v>
      </c>
      <c r="J536" s="333">
        <v>2</v>
      </c>
      <c r="K536" s="253">
        <f t="shared" si="10"/>
        <v>16110.05</v>
      </c>
      <c r="L536" s="267" t="s">
        <v>234</v>
      </c>
      <c r="M536" s="266" t="s">
        <v>50</v>
      </c>
      <c r="N536" s="266" t="s">
        <v>27</v>
      </c>
      <c r="O536" s="265" t="s">
        <v>28</v>
      </c>
      <c r="P536" s="55" t="s">
        <v>52</v>
      </c>
      <c r="Q536" s="56" t="s">
        <v>53</v>
      </c>
    </row>
    <row r="537" spans="1:17" s="250" customFormat="1" ht="51" x14ac:dyDescent="0.25">
      <c r="A537" s="324" t="s">
        <v>1319</v>
      </c>
      <c r="B537" s="262">
        <v>522</v>
      </c>
      <c r="C537" s="264" t="s">
        <v>227</v>
      </c>
      <c r="D537" s="263" t="s">
        <v>735</v>
      </c>
      <c r="E537" s="276" t="s">
        <v>1366</v>
      </c>
      <c r="F537" s="271" t="s">
        <v>1365</v>
      </c>
      <c r="G537" s="275" t="s">
        <v>1364</v>
      </c>
      <c r="H537" s="269">
        <v>870</v>
      </c>
      <c r="I537" s="268" t="s">
        <v>26</v>
      </c>
      <c r="J537" s="333">
        <v>1</v>
      </c>
      <c r="K537" s="253">
        <f t="shared" si="10"/>
        <v>870</v>
      </c>
      <c r="L537" s="267" t="s">
        <v>129</v>
      </c>
      <c r="M537" s="266" t="s">
        <v>62</v>
      </c>
      <c r="N537" s="266" t="s">
        <v>27</v>
      </c>
      <c r="O537" s="265" t="s">
        <v>51</v>
      </c>
      <c r="P537" s="55" t="s">
        <v>52</v>
      </c>
      <c r="Q537" s="56" t="s">
        <v>53</v>
      </c>
    </row>
    <row r="538" spans="1:17" s="250" customFormat="1" ht="51" x14ac:dyDescent="0.25">
      <c r="A538" s="324" t="s">
        <v>1319</v>
      </c>
      <c r="B538" s="262">
        <v>523</v>
      </c>
      <c r="C538" s="264" t="s">
        <v>732</v>
      </c>
      <c r="D538" s="263" t="s">
        <v>770</v>
      </c>
      <c r="E538" s="276" t="s">
        <v>1363</v>
      </c>
      <c r="F538" s="271" t="s">
        <v>1362</v>
      </c>
      <c r="G538" s="275" t="s">
        <v>1359</v>
      </c>
      <c r="H538" s="269">
        <v>233.53666666666666</v>
      </c>
      <c r="I538" s="268" t="s">
        <v>26</v>
      </c>
      <c r="J538" s="333">
        <v>3</v>
      </c>
      <c r="K538" s="253">
        <f t="shared" si="10"/>
        <v>700.61</v>
      </c>
      <c r="L538" s="267" t="s">
        <v>129</v>
      </c>
      <c r="M538" s="266" t="s">
        <v>62</v>
      </c>
      <c r="N538" s="266" t="s">
        <v>27</v>
      </c>
      <c r="O538" s="265" t="s">
        <v>51</v>
      </c>
      <c r="P538" s="55" t="s">
        <v>52</v>
      </c>
      <c r="Q538" s="56" t="s">
        <v>53</v>
      </c>
    </row>
    <row r="539" spans="1:17" s="250" customFormat="1" ht="51" x14ac:dyDescent="0.25">
      <c r="A539" s="324" t="s">
        <v>1319</v>
      </c>
      <c r="B539" s="262">
        <v>524</v>
      </c>
      <c r="C539" s="264" t="s">
        <v>732</v>
      </c>
      <c r="D539" s="263" t="s">
        <v>770</v>
      </c>
      <c r="E539" s="276" t="s">
        <v>1361</v>
      </c>
      <c r="F539" s="271" t="s">
        <v>1360</v>
      </c>
      <c r="G539" s="275" t="s">
        <v>1359</v>
      </c>
      <c r="H539" s="269">
        <v>306.52</v>
      </c>
      <c r="I539" s="268" t="s">
        <v>26</v>
      </c>
      <c r="J539" s="333">
        <v>2</v>
      </c>
      <c r="K539" s="253">
        <f t="shared" si="10"/>
        <v>613.04</v>
      </c>
      <c r="L539" s="267" t="s">
        <v>129</v>
      </c>
      <c r="M539" s="266" t="s">
        <v>62</v>
      </c>
      <c r="N539" s="266" t="s">
        <v>27</v>
      </c>
      <c r="O539" s="265" t="s">
        <v>51</v>
      </c>
      <c r="P539" s="55" t="s">
        <v>52</v>
      </c>
      <c r="Q539" s="56" t="s">
        <v>53</v>
      </c>
    </row>
    <row r="540" spans="1:17" s="250" customFormat="1" ht="51" x14ac:dyDescent="0.25">
      <c r="A540" s="324" t="s">
        <v>1319</v>
      </c>
      <c r="B540" s="262">
        <v>525</v>
      </c>
      <c r="C540" s="264" t="s">
        <v>728</v>
      </c>
      <c r="D540" s="263" t="s">
        <v>727</v>
      </c>
      <c r="E540" s="276" t="s">
        <v>1358</v>
      </c>
      <c r="F540" s="271" t="s">
        <v>1357</v>
      </c>
      <c r="G540" s="275" t="s">
        <v>1351</v>
      </c>
      <c r="H540" s="269">
        <v>108.2625</v>
      </c>
      <c r="I540" s="268" t="s">
        <v>26</v>
      </c>
      <c r="J540" s="333">
        <v>40</v>
      </c>
      <c r="K540" s="253">
        <f t="shared" si="10"/>
        <v>4330.5</v>
      </c>
      <c r="L540" s="267" t="s">
        <v>49</v>
      </c>
      <c r="M540" s="266" t="s">
        <v>50</v>
      </c>
      <c r="N540" s="266" t="s">
        <v>27</v>
      </c>
      <c r="O540" s="265" t="s">
        <v>51</v>
      </c>
      <c r="P540" s="55" t="s">
        <v>52</v>
      </c>
      <c r="Q540" s="56" t="s">
        <v>53</v>
      </c>
    </row>
    <row r="541" spans="1:17" s="250" customFormat="1" ht="51" x14ac:dyDescent="0.25">
      <c r="A541" s="324" t="s">
        <v>1319</v>
      </c>
      <c r="B541" s="262">
        <v>526</v>
      </c>
      <c r="C541" s="264" t="s">
        <v>1337</v>
      </c>
      <c r="D541" s="263" t="s">
        <v>770</v>
      </c>
      <c r="E541" s="276" t="s">
        <v>1356</v>
      </c>
      <c r="F541" s="271" t="s">
        <v>1355</v>
      </c>
      <c r="G541" s="275" t="s">
        <v>1354</v>
      </c>
      <c r="H541" s="269">
        <v>1225</v>
      </c>
      <c r="I541" s="268" t="s">
        <v>26</v>
      </c>
      <c r="J541" s="333">
        <v>6</v>
      </c>
      <c r="K541" s="253">
        <f t="shared" si="10"/>
        <v>7350</v>
      </c>
      <c r="L541" s="267" t="s">
        <v>129</v>
      </c>
      <c r="M541" s="266" t="s">
        <v>62</v>
      </c>
      <c r="N541" s="266" t="s">
        <v>27</v>
      </c>
      <c r="O541" s="265" t="s">
        <v>51</v>
      </c>
      <c r="P541" s="55" t="s">
        <v>52</v>
      </c>
      <c r="Q541" s="56" t="s">
        <v>53</v>
      </c>
    </row>
    <row r="542" spans="1:17" s="250" customFormat="1" ht="51" x14ac:dyDescent="0.25">
      <c r="A542" s="324" t="s">
        <v>1319</v>
      </c>
      <c r="B542" s="262">
        <v>527</v>
      </c>
      <c r="C542" s="264" t="s">
        <v>1158</v>
      </c>
      <c r="D542" s="263" t="s">
        <v>770</v>
      </c>
      <c r="E542" s="276" t="s">
        <v>1353</v>
      </c>
      <c r="F542" s="271" t="s">
        <v>1352</v>
      </c>
      <c r="G542" s="275" t="s">
        <v>1351</v>
      </c>
      <c r="H542" s="269">
        <v>98.230666666666664</v>
      </c>
      <c r="I542" s="268" t="s">
        <v>26</v>
      </c>
      <c r="J542" s="333">
        <v>150</v>
      </c>
      <c r="K542" s="253">
        <f t="shared" si="10"/>
        <v>14734.6</v>
      </c>
      <c r="L542" s="267" t="s">
        <v>49</v>
      </c>
      <c r="M542" s="266" t="s">
        <v>50</v>
      </c>
      <c r="N542" s="266" t="s">
        <v>27</v>
      </c>
      <c r="O542" s="265" t="s">
        <v>51</v>
      </c>
      <c r="P542" s="55" t="s">
        <v>52</v>
      </c>
      <c r="Q542" s="56" t="s">
        <v>53</v>
      </c>
    </row>
    <row r="543" spans="1:17" s="250" customFormat="1" ht="51" x14ac:dyDescent="0.25">
      <c r="A543" s="324" t="s">
        <v>1319</v>
      </c>
      <c r="B543" s="262">
        <v>528</v>
      </c>
      <c r="C543" s="264" t="s">
        <v>732</v>
      </c>
      <c r="D543" s="263" t="s">
        <v>770</v>
      </c>
      <c r="E543" s="276" t="s">
        <v>1350</v>
      </c>
      <c r="F543" s="271" t="s">
        <v>1349</v>
      </c>
      <c r="G543" s="275" t="s">
        <v>1036</v>
      </c>
      <c r="H543" s="269">
        <v>306.52</v>
      </c>
      <c r="I543" s="268" t="s">
        <v>26</v>
      </c>
      <c r="J543" s="333">
        <v>1</v>
      </c>
      <c r="K543" s="253">
        <f t="shared" si="10"/>
        <v>306.52</v>
      </c>
      <c r="L543" s="267" t="s">
        <v>129</v>
      </c>
      <c r="M543" s="266" t="s">
        <v>62</v>
      </c>
      <c r="N543" s="266" t="s">
        <v>27</v>
      </c>
      <c r="O543" s="265" t="s">
        <v>51</v>
      </c>
      <c r="P543" s="55" t="s">
        <v>52</v>
      </c>
      <c r="Q543" s="56" t="s">
        <v>53</v>
      </c>
    </row>
    <row r="544" spans="1:17" s="250" customFormat="1" ht="51" x14ac:dyDescent="0.25">
      <c r="A544" s="324" t="s">
        <v>1319</v>
      </c>
      <c r="B544" s="262">
        <v>529</v>
      </c>
      <c r="C544" s="264" t="s">
        <v>732</v>
      </c>
      <c r="D544" s="263" t="s">
        <v>731</v>
      </c>
      <c r="E544" s="276" t="s">
        <v>1348</v>
      </c>
      <c r="F544" s="271" t="s">
        <v>1347</v>
      </c>
      <c r="G544" s="275" t="s">
        <v>1344</v>
      </c>
      <c r="H544" s="269">
        <v>805</v>
      </c>
      <c r="I544" s="268" t="s">
        <v>26</v>
      </c>
      <c r="J544" s="333">
        <v>1</v>
      </c>
      <c r="K544" s="253">
        <f t="shared" si="10"/>
        <v>805</v>
      </c>
      <c r="L544" s="267" t="s">
        <v>129</v>
      </c>
      <c r="M544" s="266" t="s">
        <v>62</v>
      </c>
      <c r="N544" s="266" t="s">
        <v>27</v>
      </c>
      <c r="O544" s="265" t="s">
        <v>51</v>
      </c>
      <c r="P544" s="55" t="s">
        <v>52</v>
      </c>
      <c r="Q544" s="56" t="s">
        <v>53</v>
      </c>
    </row>
    <row r="545" spans="1:17" s="250" customFormat="1" ht="51" x14ac:dyDescent="0.25">
      <c r="A545" s="324" t="s">
        <v>1319</v>
      </c>
      <c r="B545" s="262">
        <v>530</v>
      </c>
      <c r="C545" s="264" t="s">
        <v>732</v>
      </c>
      <c r="D545" s="263" t="s">
        <v>731</v>
      </c>
      <c r="E545" s="276" t="s">
        <v>1346</v>
      </c>
      <c r="F545" s="271" t="s">
        <v>1345</v>
      </c>
      <c r="G545" s="275" t="s">
        <v>1344</v>
      </c>
      <c r="H545" s="269">
        <v>1120</v>
      </c>
      <c r="I545" s="268" t="s">
        <v>26</v>
      </c>
      <c r="J545" s="333">
        <v>2</v>
      </c>
      <c r="K545" s="253">
        <f t="shared" si="10"/>
        <v>2240</v>
      </c>
      <c r="L545" s="267" t="s">
        <v>129</v>
      </c>
      <c r="M545" s="266" t="s">
        <v>62</v>
      </c>
      <c r="N545" s="266" t="s">
        <v>27</v>
      </c>
      <c r="O545" s="265" t="s">
        <v>51</v>
      </c>
      <c r="P545" s="55" t="s">
        <v>52</v>
      </c>
      <c r="Q545" s="56" t="s">
        <v>53</v>
      </c>
    </row>
    <row r="546" spans="1:17" s="250" customFormat="1" ht="51" x14ac:dyDescent="0.25">
      <c r="A546" s="324" t="s">
        <v>1319</v>
      </c>
      <c r="B546" s="262">
        <v>531</v>
      </c>
      <c r="C546" s="264" t="s">
        <v>1190</v>
      </c>
      <c r="D546" s="263" t="s">
        <v>1185</v>
      </c>
      <c r="E546" s="276" t="s">
        <v>1343</v>
      </c>
      <c r="F546" s="271" t="s">
        <v>1342</v>
      </c>
      <c r="G546" s="275" t="s">
        <v>1036</v>
      </c>
      <c r="H546" s="269">
        <v>280</v>
      </c>
      <c r="I546" s="268" t="s">
        <v>26</v>
      </c>
      <c r="J546" s="333">
        <v>1</v>
      </c>
      <c r="K546" s="253">
        <f t="shared" si="10"/>
        <v>280</v>
      </c>
      <c r="L546" s="267" t="s">
        <v>49</v>
      </c>
      <c r="M546" s="266" t="s">
        <v>50</v>
      </c>
      <c r="N546" s="266" t="s">
        <v>27</v>
      </c>
      <c r="O546" s="265" t="s">
        <v>51</v>
      </c>
      <c r="P546" s="55" t="s">
        <v>52</v>
      </c>
      <c r="Q546" s="56" t="s">
        <v>53</v>
      </c>
    </row>
    <row r="547" spans="1:17" s="250" customFormat="1" ht="51" x14ac:dyDescent="0.25">
      <c r="A547" s="324" t="s">
        <v>1319</v>
      </c>
      <c r="B547" s="262">
        <v>532</v>
      </c>
      <c r="C547" s="264" t="s">
        <v>1190</v>
      </c>
      <c r="D547" s="263" t="s">
        <v>1185</v>
      </c>
      <c r="E547" s="276" t="s">
        <v>1343</v>
      </c>
      <c r="F547" s="271" t="s">
        <v>1342</v>
      </c>
      <c r="G547" s="275" t="s">
        <v>1341</v>
      </c>
      <c r="H547" s="269">
        <v>178.85</v>
      </c>
      <c r="I547" s="268" t="s">
        <v>26</v>
      </c>
      <c r="J547" s="333">
        <v>2</v>
      </c>
      <c r="K547" s="253">
        <f t="shared" ref="K547:K610" si="11">J547*H547</f>
        <v>357.7</v>
      </c>
      <c r="L547" s="267" t="s">
        <v>129</v>
      </c>
      <c r="M547" s="266" t="s">
        <v>62</v>
      </c>
      <c r="N547" s="266" t="s">
        <v>27</v>
      </c>
      <c r="O547" s="265" t="s">
        <v>51</v>
      </c>
      <c r="P547" s="55" t="s">
        <v>52</v>
      </c>
      <c r="Q547" s="56" t="s">
        <v>53</v>
      </c>
    </row>
    <row r="548" spans="1:17" s="250" customFormat="1" ht="51" x14ac:dyDescent="0.25">
      <c r="A548" s="324" t="s">
        <v>1319</v>
      </c>
      <c r="B548" s="262">
        <v>533</v>
      </c>
      <c r="C548" s="264" t="s">
        <v>1340</v>
      </c>
      <c r="D548" s="263" t="s">
        <v>1185</v>
      </c>
      <c r="E548" s="276" t="s">
        <v>1339</v>
      </c>
      <c r="F548" s="271" t="s">
        <v>1338</v>
      </c>
      <c r="G548" s="273" t="s">
        <v>1036</v>
      </c>
      <c r="H548" s="269">
        <v>80.98</v>
      </c>
      <c r="I548" s="268" t="s">
        <v>26</v>
      </c>
      <c r="J548" s="333">
        <v>2</v>
      </c>
      <c r="K548" s="253">
        <f t="shared" si="11"/>
        <v>161.96</v>
      </c>
      <c r="L548" s="267" t="s">
        <v>49</v>
      </c>
      <c r="M548" s="266" t="s">
        <v>50</v>
      </c>
      <c r="N548" s="266" t="s">
        <v>27</v>
      </c>
      <c r="O548" s="265" t="s">
        <v>51</v>
      </c>
      <c r="P548" s="55" t="s">
        <v>52</v>
      </c>
      <c r="Q548" s="56" t="s">
        <v>53</v>
      </c>
    </row>
    <row r="549" spans="1:17" s="250" customFormat="1" ht="51" x14ac:dyDescent="0.25">
      <c r="A549" s="324" t="s">
        <v>1319</v>
      </c>
      <c r="B549" s="262">
        <v>534</v>
      </c>
      <c r="C549" s="264" t="s">
        <v>1337</v>
      </c>
      <c r="D549" s="263" t="s">
        <v>1272</v>
      </c>
      <c r="E549" s="276" t="s">
        <v>1336</v>
      </c>
      <c r="F549" s="271" t="s">
        <v>1335</v>
      </c>
      <c r="G549" s="273" t="s">
        <v>1334</v>
      </c>
      <c r="H549" s="269">
        <v>17740.485000000001</v>
      </c>
      <c r="I549" s="268" t="s">
        <v>26</v>
      </c>
      <c r="J549" s="333">
        <v>2</v>
      </c>
      <c r="K549" s="253">
        <f t="shared" si="11"/>
        <v>35480.97</v>
      </c>
      <c r="L549" s="267" t="s">
        <v>49</v>
      </c>
      <c r="M549" s="266" t="s">
        <v>50</v>
      </c>
      <c r="N549" s="266" t="s">
        <v>27</v>
      </c>
      <c r="O549" s="265" t="s">
        <v>51</v>
      </c>
      <c r="P549" s="55" t="s">
        <v>52</v>
      </c>
      <c r="Q549" s="56" t="s">
        <v>53</v>
      </c>
    </row>
    <row r="550" spans="1:17" s="250" customFormat="1" ht="51" x14ac:dyDescent="0.25">
      <c r="A550" s="324" t="s">
        <v>1319</v>
      </c>
      <c r="B550" s="262">
        <v>535</v>
      </c>
      <c r="C550" s="264" t="s">
        <v>1158</v>
      </c>
      <c r="D550" s="263" t="s">
        <v>770</v>
      </c>
      <c r="E550" s="276">
        <v>87000330</v>
      </c>
      <c r="F550" s="271" t="s">
        <v>1333</v>
      </c>
      <c r="G550" s="275" t="s">
        <v>1332</v>
      </c>
      <c r="H550" s="269">
        <v>15</v>
      </c>
      <c r="I550" s="268" t="s">
        <v>26</v>
      </c>
      <c r="J550" s="333">
        <v>7</v>
      </c>
      <c r="K550" s="253">
        <f t="shared" si="11"/>
        <v>105</v>
      </c>
      <c r="L550" s="267" t="s">
        <v>234</v>
      </c>
      <c r="M550" s="266" t="s">
        <v>1331</v>
      </c>
      <c r="N550" s="266" t="s">
        <v>27</v>
      </c>
      <c r="O550" s="265" t="s">
        <v>28</v>
      </c>
      <c r="P550" s="55" t="s">
        <v>52</v>
      </c>
      <c r="Q550" s="56" t="s">
        <v>53</v>
      </c>
    </row>
    <row r="551" spans="1:17" s="250" customFormat="1" ht="51" x14ac:dyDescent="0.25">
      <c r="A551" s="324" t="s">
        <v>1319</v>
      </c>
      <c r="B551" s="262">
        <v>536</v>
      </c>
      <c r="C551" s="264" t="s">
        <v>1158</v>
      </c>
      <c r="D551" s="263" t="s">
        <v>770</v>
      </c>
      <c r="E551" s="276">
        <v>303020026</v>
      </c>
      <c r="F551" s="271" t="s">
        <v>1330</v>
      </c>
      <c r="G551" s="275" t="s">
        <v>1329</v>
      </c>
      <c r="H551" s="269">
        <v>5652.5</v>
      </c>
      <c r="I551" s="268" t="s">
        <v>26</v>
      </c>
      <c r="J551" s="333">
        <v>8</v>
      </c>
      <c r="K551" s="253">
        <f t="shared" si="11"/>
        <v>45220</v>
      </c>
      <c r="L551" s="267" t="s">
        <v>234</v>
      </c>
      <c r="M551" s="266" t="s">
        <v>50</v>
      </c>
      <c r="N551" s="266" t="s">
        <v>27</v>
      </c>
      <c r="O551" s="265" t="s">
        <v>1328</v>
      </c>
      <c r="P551" s="55" t="s">
        <v>52</v>
      </c>
      <c r="Q551" s="56" t="s">
        <v>53</v>
      </c>
    </row>
    <row r="552" spans="1:17" s="250" customFormat="1" ht="51" x14ac:dyDescent="0.25">
      <c r="A552" s="324" t="s">
        <v>1319</v>
      </c>
      <c r="B552" s="262">
        <v>537</v>
      </c>
      <c r="C552" s="264" t="s">
        <v>1059</v>
      </c>
      <c r="D552" s="263" t="s">
        <v>770</v>
      </c>
      <c r="E552" s="276" t="s">
        <v>1327</v>
      </c>
      <c r="F552" s="271" t="s">
        <v>1326</v>
      </c>
      <c r="G552" s="275" t="s">
        <v>1036</v>
      </c>
      <c r="H552" s="282">
        <v>3.3</v>
      </c>
      <c r="I552" s="268" t="s">
        <v>26</v>
      </c>
      <c r="J552" s="333">
        <v>1</v>
      </c>
      <c r="K552" s="253">
        <f t="shared" si="11"/>
        <v>3.3</v>
      </c>
      <c r="L552" s="267" t="s">
        <v>49</v>
      </c>
      <c r="M552" s="266" t="s">
        <v>50</v>
      </c>
      <c r="N552" s="266" t="s">
        <v>27</v>
      </c>
      <c r="O552" s="265" t="s">
        <v>51</v>
      </c>
      <c r="P552" s="55" t="s">
        <v>52</v>
      </c>
      <c r="Q552" s="56" t="s">
        <v>53</v>
      </c>
    </row>
    <row r="553" spans="1:17" s="250" customFormat="1" ht="51" x14ac:dyDescent="0.25">
      <c r="A553" s="324" t="s">
        <v>1319</v>
      </c>
      <c r="B553" s="262">
        <v>538</v>
      </c>
      <c r="C553" s="264" t="s">
        <v>661</v>
      </c>
      <c r="D553" s="263" t="s">
        <v>731</v>
      </c>
      <c r="E553" s="276">
        <v>36610021</v>
      </c>
      <c r="F553" s="271" t="s">
        <v>1325</v>
      </c>
      <c r="G553" s="275" t="s">
        <v>1036</v>
      </c>
      <c r="H553" s="269">
        <v>3008.05</v>
      </c>
      <c r="I553" s="268" t="s">
        <v>26</v>
      </c>
      <c r="J553" s="333">
        <v>1</v>
      </c>
      <c r="K553" s="253">
        <f t="shared" si="11"/>
        <v>3008.05</v>
      </c>
      <c r="L553" s="267" t="s">
        <v>49</v>
      </c>
      <c r="M553" s="266" t="s">
        <v>50</v>
      </c>
      <c r="N553" s="266" t="s">
        <v>27</v>
      </c>
      <c r="O553" s="265" t="s">
        <v>51</v>
      </c>
      <c r="P553" s="55" t="s">
        <v>52</v>
      </c>
      <c r="Q553" s="56" t="s">
        <v>53</v>
      </c>
    </row>
    <row r="554" spans="1:17" s="250" customFormat="1" ht="51" x14ac:dyDescent="0.25">
      <c r="A554" s="324" t="s">
        <v>1319</v>
      </c>
      <c r="B554" s="262">
        <v>539</v>
      </c>
      <c r="C554" s="264" t="s">
        <v>1324</v>
      </c>
      <c r="D554" s="263" t="s">
        <v>770</v>
      </c>
      <c r="E554" s="276" t="s">
        <v>1323</v>
      </c>
      <c r="F554" s="271" t="s">
        <v>1322</v>
      </c>
      <c r="G554" s="275" t="s">
        <v>1036</v>
      </c>
      <c r="H554" s="269">
        <v>740.14333333333332</v>
      </c>
      <c r="I554" s="268" t="s">
        <v>26</v>
      </c>
      <c r="J554" s="333">
        <v>9</v>
      </c>
      <c r="K554" s="253">
        <f t="shared" si="11"/>
        <v>6661.29</v>
      </c>
      <c r="L554" s="267" t="s">
        <v>49</v>
      </c>
      <c r="M554" s="266" t="s">
        <v>50</v>
      </c>
      <c r="N554" s="266" t="s">
        <v>27</v>
      </c>
      <c r="O554" s="265" t="s">
        <v>51</v>
      </c>
      <c r="P554" s="55" t="s">
        <v>52</v>
      </c>
      <c r="Q554" s="56" t="s">
        <v>53</v>
      </c>
    </row>
    <row r="555" spans="1:17" s="250" customFormat="1" ht="51" x14ac:dyDescent="0.25">
      <c r="A555" s="324" t="s">
        <v>1319</v>
      </c>
      <c r="B555" s="262">
        <v>540</v>
      </c>
      <c r="C555" s="264" t="s">
        <v>1158</v>
      </c>
      <c r="D555" s="263" t="s">
        <v>770</v>
      </c>
      <c r="E555" s="276" t="s">
        <v>1321</v>
      </c>
      <c r="F555" s="271" t="s">
        <v>1320</v>
      </c>
      <c r="G555" s="275">
        <v>43160</v>
      </c>
      <c r="H555" s="269">
        <v>5179.99</v>
      </c>
      <c r="I555" s="268" t="s">
        <v>26</v>
      </c>
      <c r="J555" s="333">
        <v>2</v>
      </c>
      <c r="K555" s="253">
        <f t="shared" si="11"/>
        <v>10359.98</v>
      </c>
      <c r="L555" s="267" t="s">
        <v>49</v>
      </c>
      <c r="M555" s="266" t="s">
        <v>50</v>
      </c>
      <c r="N555" s="266" t="s">
        <v>27</v>
      </c>
      <c r="O555" s="265" t="s">
        <v>51</v>
      </c>
      <c r="P555" s="55" t="s">
        <v>52</v>
      </c>
      <c r="Q555" s="56" t="s">
        <v>53</v>
      </c>
    </row>
    <row r="556" spans="1:17" s="250" customFormat="1" ht="51" x14ac:dyDescent="0.25">
      <c r="A556" s="324" t="s">
        <v>1319</v>
      </c>
      <c r="B556" s="262">
        <v>541</v>
      </c>
      <c r="C556" s="264" t="s">
        <v>1208</v>
      </c>
      <c r="D556" s="263" t="s">
        <v>789</v>
      </c>
      <c r="E556" s="276" t="s">
        <v>1318</v>
      </c>
      <c r="F556" s="271" t="s">
        <v>1317</v>
      </c>
      <c r="G556" s="275" t="s">
        <v>1036</v>
      </c>
      <c r="H556" s="269">
        <v>264</v>
      </c>
      <c r="I556" s="268" t="s">
        <v>26</v>
      </c>
      <c r="J556" s="333">
        <v>14</v>
      </c>
      <c r="K556" s="253">
        <f t="shared" si="11"/>
        <v>3696</v>
      </c>
      <c r="L556" s="267" t="s">
        <v>129</v>
      </c>
      <c r="M556" s="266" t="s">
        <v>62</v>
      </c>
      <c r="N556" s="266" t="s">
        <v>27</v>
      </c>
      <c r="O556" s="265" t="s">
        <v>51</v>
      </c>
      <c r="P556" s="55" t="s">
        <v>52</v>
      </c>
      <c r="Q556" s="56" t="s">
        <v>53</v>
      </c>
    </row>
    <row r="557" spans="1:17" s="250" customFormat="1" ht="51" x14ac:dyDescent="0.25">
      <c r="A557" s="324" t="s">
        <v>1045</v>
      </c>
      <c r="B557" s="262">
        <v>542</v>
      </c>
      <c r="C557" s="264" t="s">
        <v>917</v>
      </c>
      <c r="D557" s="263" t="s">
        <v>770</v>
      </c>
      <c r="E557" s="276" t="s">
        <v>1316</v>
      </c>
      <c r="F557" s="271" t="s">
        <v>1315</v>
      </c>
      <c r="G557" s="275">
        <v>42886</v>
      </c>
      <c r="H557" s="269">
        <v>21571.153846153848</v>
      </c>
      <c r="I557" s="268" t="s">
        <v>742</v>
      </c>
      <c r="J557" s="333">
        <v>2.5999999999999999E-2</v>
      </c>
      <c r="K557" s="253">
        <f t="shared" si="11"/>
        <v>560.85</v>
      </c>
      <c r="L557" s="267" t="s">
        <v>49</v>
      </c>
      <c r="M557" s="266" t="s">
        <v>50</v>
      </c>
      <c r="N557" s="266" t="s">
        <v>27</v>
      </c>
      <c r="O557" s="265" t="s">
        <v>51</v>
      </c>
      <c r="P557" s="55" t="s">
        <v>52</v>
      </c>
      <c r="Q557" s="56" t="s">
        <v>53</v>
      </c>
    </row>
    <row r="558" spans="1:17" s="250" customFormat="1" ht="51" x14ac:dyDescent="0.25">
      <c r="A558" s="324" t="s">
        <v>1045</v>
      </c>
      <c r="B558" s="262">
        <v>543</v>
      </c>
      <c r="C558" s="264" t="s">
        <v>917</v>
      </c>
      <c r="D558" s="263" t="s">
        <v>770</v>
      </c>
      <c r="E558" s="276" t="s">
        <v>1314</v>
      </c>
      <c r="F558" s="271" t="s">
        <v>1313</v>
      </c>
      <c r="G558" s="275" t="s">
        <v>1312</v>
      </c>
      <c r="H558" s="269">
        <v>11760.5</v>
      </c>
      <c r="I558" s="268" t="s">
        <v>742</v>
      </c>
      <c r="J558" s="333">
        <v>0.02</v>
      </c>
      <c r="K558" s="253">
        <f t="shared" si="11"/>
        <v>235.21</v>
      </c>
      <c r="L558" s="267" t="s">
        <v>49</v>
      </c>
      <c r="M558" s="266" t="s">
        <v>50</v>
      </c>
      <c r="N558" s="266" t="s">
        <v>27</v>
      </c>
      <c r="O558" s="265" t="s">
        <v>51</v>
      </c>
      <c r="P558" s="55" t="s">
        <v>52</v>
      </c>
      <c r="Q558" s="56" t="s">
        <v>53</v>
      </c>
    </row>
    <row r="559" spans="1:17" s="250" customFormat="1" ht="51" x14ac:dyDescent="0.25">
      <c r="A559" s="324" t="s">
        <v>1045</v>
      </c>
      <c r="B559" s="262">
        <v>544</v>
      </c>
      <c r="C559" s="264" t="s">
        <v>858</v>
      </c>
      <c r="D559" s="263" t="s">
        <v>752</v>
      </c>
      <c r="E559" s="276" t="s">
        <v>1311</v>
      </c>
      <c r="F559" s="271" t="s">
        <v>1310</v>
      </c>
      <c r="G559" s="275" t="s">
        <v>1036</v>
      </c>
      <c r="H559" s="269">
        <v>204.75</v>
      </c>
      <c r="I559" s="277" t="s">
        <v>26</v>
      </c>
      <c r="J559" s="333">
        <v>4</v>
      </c>
      <c r="K559" s="253">
        <f t="shared" si="11"/>
        <v>819</v>
      </c>
      <c r="L559" s="267" t="s">
        <v>129</v>
      </c>
      <c r="M559" s="266" t="s">
        <v>62</v>
      </c>
      <c r="N559" s="266" t="s">
        <v>27</v>
      </c>
      <c r="O559" s="265" t="s">
        <v>51</v>
      </c>
      <c r="P559" s="55" t="s">
        <v>52</v>
      </c>
      <c r="Q559" s="56" t="s">
        <v>53</v>
      </c>
    </row>
    <row r="560" spans="1:17" s="250" customFormat="1" ht="51" x14ac:dyDescent="0.25">
      <c r="A560" s="324" t="s">
        <v>1045</v>
      </c>
      <c r="B560" s="262">
        <v>545</v>
      </c>
      <c r="C560" s="264" t="s">
        <v>1203</v>
      </c>
      <c r="D560" s="263" t="s">
        <v>800</v>
      </c>
      <c r="E560" s="276" t="s">
        <v>1309</v>
      </c>
      <c r="F560" s="271" t="s">
        <v>1308</v>
      </c>
      <c r="G560" s="273" t="s">
        <v>1303</v>
      </c>
      <c r="H560" s="269">
        <v>10.1325</v>
      </c>
      <c r="I560" s="268" t="s">
        <v>896</v>
      </c>
      <c r="J560" s="333">
        <v>40</v>
      </c>
      <c r="K560" s="253">
        <f t="shared" si="11"/>
        <v>405.3</v>
      </c>
      <c r="L560" s="267" t="s">
        <v>129</v>
      </c>
      <c r="M560" s="266" t="s">
        <v>62</v>
      </c>
      <c r="N560" s="266" t="s">
        <v>27</v>
      </c>
      <c r="O560" s="265" t="s">
        <v>51</v>
      </c>
      <c r="P560" s="55" t="s">
        <v>52</v>
      </c>
      <c r="Q560" s="56" t="s">
        <v>53</v>
      </c>
    </row>
    <row r="561" spans="1:17" s="250" customFormat="1" ht="51" x14ac:dyDescent="0.25">
      <c r="A561" s="324" t="s">
        <v>1045</v>
      </c>
      <c r="B561" s="262">
        <v>546</v>
      </c>
      <c r="C561" s="264" t="s">
        <v>1203</v>
      </c>
      <c r="D561" s="263" t="s">
        <v>800</v>
      </c>
      <c r="E561" s="276" t="s">
        <v>1307</v>
      </c>
      <c r="F561" s="271" t="s">
        <v>1306</v>
      </c>
      <c r="G561" s="273" t="s">
        <v>1303</v>
      </c>
      <c r="H561" s="269">
        <v>12.340526315789473</v>
      </c>
      <c r="I561" s="268" t="s">
        <v>896</v>
      </c>
      <c r="J561" s="333">
        <v>19</v>
      </c>
      <c r="K561" s="253">
        <f t="shared" si="11"/>
        <v>234.47</v>
      </c>
      <c r="L561" s="267" t="s">
        <v>129</v>
      </c>
      <c r="M561" s="266" t="s">
        <v>62</v>
      </c>
      <c r="N561" s="266" t="s">
        <v>27</v>
      </c>
      <c r="O561" s="265" t="s">
        <v>51</v>
      </c>
      <c r="P561" s="55" t="s">
        <v>52</v>
      </c>
      <c r="Q561" s="56" t="s">
        <v>53</v>
      </c>
    </row>
    <row r="562" spans="1:17" s="250" customFormat="1" ht="51" x14ac:dyDescent="0.25">
      <c r="A562" s="324" t="s">
        <v>1045</v>
      </c>
      <c r="B562" s="262">
        <v>547</v>
      </c>
      <c r="C562" s="264" t="s">
        <v>1203</v>
      </c>
      <c r="D562" s="263" t="s">
        <v>800</v>
      </c>
      <c r="E562" s="276" t="s">
        <v>1305</v>
      </c>
      <c r="F562" s="271" t="s">
        <v>1304</v>
      </c>
      <c r="G562" s="273" t="s">
        <v>1303</v>
      </c>
      <c r="H562" s="269">
        <v>12.209782608695651</v>
      </c>
      <c r="I562" s="268" t="s">
        <v>896</v>
      </c>
      <c r="J562" s="333">
        <v>46</v>
      </c>
      <c r="K562" s="253">
        <f t="shared" si="11"/>
        <v>561.65</v>
      </c>
      <c r="L562" s="267" t="s">
        <v>129</v>
      </c>
      <c r="M562" s="266" t="s">
        <v>62</v>
      </c>
      <c r="N562" s="266" t="s">
        <v>27</v>
      </c>
      <c r="O562" s="265" t="s">
        <v>51</v>
      </c>
      <c r="P562" s="55" t="s">
        <v>52</v>
      </c>
      <c r="Q562" s="56" t="s">
        <v>53</v>
      </c>
    </row>
    <row r="563" spans="1:17" s="250" customFormat="1" ht="51" x14ac:dyDescent="0.25">
      <c r="A563" s="324" t="s">
        <v>1045</v>
      </c>
      <c r="B563" s="262">
        <v>548</v>
      </c>
      <c r="C563" s="264" t="s">
        <v>1302</v>
      </c>
      <c r="D563" s="263" t="s">
        <v>727</v>
      </c>
      <c r="E563" s="276" t="s">
        <v>1301</v>
      </c>
      <c r="F563" s="271" t="s">
        <v>1300</v>
      </c>
      <c r="G563" s="275">
        <v>43160</v>
      </c>
      <c r="H563" s="269">
        <v>15.6845</v>
      </c>
      <c r="I563" s="268" t="s">
        <v>896</v>
      </c>
      <c r="J563" s="333">
        <v>280</v>
      </c>
      <c r="K563" s="253">
        <f t="shared" si="11"/>
        <v>4391.66</v>
      </c>
      <c r="L563" s="267" t="s">
        <v>49</v>
      </c>
      <c r="M563" s="266" t="s">
        <v>50</v>
      </c>
      <c r="N563" s="266" t="s">
        <v>27</v>
      </c>
      <c r="O563" s="265" t="s">
        <v>51</v>
      </c>
      <c r="P563" s="55" t="s">
        <v>52</v>
      </c>
      <c r="Q563" s="56" t="s">
        <v>53</v>
      </c>
    </row>
    <row r="564" spans="1:17" s="250" customFormat="1" ht="51" x14ac:dyDescent="0.25">
      <c r="A564" s="324" t="s">
        <v>1045</v>
      </c>
      <c r="B564" s="262">
        <v>549</v>
      </c>
      <c r="C564" s="264" t="s">
        <v>1299</v>
      </c>
      <c r="D564" s="263" t="s">
        <v>1043</v>
      </c>
      <c r="E564" s="276" t="s">
        <v>1298</v>
      </c>
      <c r="F564" s="271" t="s">
        <v>1297</v>
      </c>
      <c r="G564" s="275" t="s">
        <v>1296</v>
      </c>
      <c r="H564" s="269">
        <v>42.25</v>
      </c>
      <c r="I564" s="268" t="s">
        <v>26</v>
      </c>
      <c r="J564" s="333">
        <v>3</v>
      </c>
      <c r="K564" s="253">
        <f t="shared" si="11"/>
        <v>126.75</v>
      </c>
      <c r="L564" s="267" t="s">
        <v>129</v>
      </c>
      <c r="M564" s="266" t="s">
        <v>62</v>
      </c>
      <c r="N564" s="266" t="s">
        <v>27</v>
      </c>
      <c r="O564" s="265" t="s">
        <v>51</v>
      </c>
      <c r="P564" s="55" t="s">
        <v>52</v>
      </c>
      <c r="Q564" s="56" t="s">
        <v>53</v>
      </c>
    </row>
    <row r="565" spans="1:17" s="250" customFormat="1" ht="51" x14ac:dyDescent="0.25">
      <c r="A565" s="324" t="s">
        <v>1045</v>
      </c>
      <c r="B565" s="262">
        <v>550</v>
      </c>
      <c r="C565" s="264" t="s">
        <v>1158</v>
      </c>
      <c r="D565" s="263" t="s">
        <v>770</v>
      </c>
      <c r="E565" s="276" t="s">
        <v>1295</v>
      </c>
      <c r="F565" s="271" t="s">
        <v>1294</v>
      </c>
      <c r="G565" s="273" t="s">
        <v>1293</v>
      </c>
      <c r="H565" s="269">
        <v>2430.4</v>
      </c>
      <c r="I565" s="268" t="s">
        <v>104</v>
      </c>
      <c r="J565" s="333">
        <v>3</v>
      </c>
      <c r="K565" s="253">
        <f t="shared" si="11"/>
        <v>7291.2000000000007</v>
      </c>
      <c r="L565" s="267" t="s">
        <v>49</v>
      </c>
      <c r="M565" s="266" t="s">
        <v>50</v>
      </c>
      <c r="N565" s="266" t="s">
        <v>27</v>
      </c>
      <c r="O565" s="265" t="s">
        <v>51</v>
      </c>
      <c r="P565" s="55" t="s">
        <v>52</v>
      </c>
      <c r="Q565" s="56" t="s">
        <v>53</v>
      </c>
    </row>
    <row r="566" spans="1:17" s="250" customFormat="1" ht="51" x14ac:dyDescent="0.25">
      <c r="A566" s="324" t="s">
        <v>1045</v>
      </c>
      <c r="B566" s="262">
        <v>551</v>
      </c>
      <c r="C566" s="264" t="s">
        <v>1292</v>
      </c>
      <c r="D566" s="263" t="s">
        <v>1291</v>
      </c>
      <c r="E566" s="276" t="s">
        <v>1290</v>
      </c>
      <c r="F566" s="271" t="s">
        <v>1289</v>
      </c>
      <c r="G566" s="275" t="s">
        <v>1288</v>
      </c>
      <c r="H566" s="269">
        <v>42.293999999999997</v>
      </c>
      <c r="I566" s="268" t="s">
        <v>896</v>
      </c>
      <c r="J566" s="333">
        <v>40</v>
      </c>
      <c r="K566" s="253">
        <f t="shared" si="11"/>
        <v>1691.7599999999998</v>
      </c>
      <c r="L566" s="267" t="s">
        <v>129</v>
      </c>
      <c r="M566" s="266" t="s">
        <v>62</v>
      </c>
      <c r="N566" s="266" t="s">
        <v>27</v>
      </c>
      <c r="O566" s="265" t="s">
        <v>51</v>
      </c>
      <c r="P566" s="55" t="s">
        <v>52</v>
      </c>
      <c r="Q566" s="56" t="s">
        <v>53</v>
      </c>
    </row>
    <row r="567" spans="1:17" s="250" customFormat="1" ht="51" x14ac:dyDescent="0.25">
      <c r="A567" s="324" t="s">
        <v>1045</v>
      </c>
      <c r="B567" s="262">
        <v>552</v>
      </c>
      <c r="C567" s="264" t="s">
        <v>732</v>
      </c>
      <c r="D567" s="263" t="s">
        <v>731</v>
      </c>
      <c r="E567" s="276" t="s">
        <v>1287</v>
      </c>
      <c r="F567" s="271" t="s">
        <v>1286</v>
      </c>
      <c r="G567" s="275" t="s">
        <v>1285</v>
      </c>
      <c r="H567" s="269">
        <v>95340</v>
      </c>
      <c r="I567" s="268" t="s">
        <v>104</v>
      </c>
      <c r="J567" s="333">
        <v>2</v>
      </c>
      <c r="K567" s="253">
        <f t="shared" si="11"/>
        <v>190680</v>
      </c>
      <c r="L567" s="267" t="s">
        <v>49</v>
      </c>
      <c r="M567" s="266" t="s">
        <v>50</v>
      </c>
      <c r="N567" s="266" t="s">
        <v>27</v>
      </c>
      <c r="O567" s="265" t="s">
        <v>51</v>
      </c>
      <c r="P567" s="55" t="s">
        <v>52</v>
      </c>
      <c r="Q567" s="56" t="s">
        <v>53</v>
      </c>
    </row>
    <row r="568" spans="1:17" s="250" customFormat="1" ht="51" x14ac:dyDescent="0.25">
      <c r="A568" s="324" t="s">
        <v>1045</v>
      </c>
      <c r="B568" s="262">
        <v>553</v>
      </c>
      <c r="C568" s="264" t="s">
        <v>858</v>
      </c>
      <c r="D568" s="263" t="s">
        <v>1261</v>
      </c>
      <c r="E568" s="276" t="s">
        <v>1284</v>
      </c>
      <c r="F568" s="271" t="s">
        <v>1283</v>
      </c>
      <c r="G568" s="273" t="s">
        <v>1036</v>
      </c>
      <c r="H568" s="269">
        <v>577.34500000000003</v>
      </c>
      <c r="I568" s="277" t="s">
        <v>26</v>
      </c>
      <c r="J568" s="333">
        <v>2</v>
      </c>
      <c r="K568" s="253">
        <f t="shared" si="11"/>
        <v>1154.69</v>
      </c>
      <c r="L568" s="267" t="s">
        <v>49</v>
      </c>
      <c r="M568" s="266" t="s">
        <v>50</v>
      </c>
      <c r="N568" s="266" t="s">
        <v>27</v>
      </c>
      <c r="O568" s="265" t="s">
        <v>51</v>
      </c>
      <c r="P568" s="55" t="s">
        <v>52</v>
      </c>
      <c r="Q568" s="56" t="s">
        <v>53</v>
      </c>
    </row>
    <row r="569" spans="1:17" s="250" customFormat="1" ht="51" x14ac:dyDescent="0.25">
      <c r="A569" s="324" t="s">
        <v>1045</v>
      </c>
      <c r="B569" s="262">
        <v>554</v>
      </c>
      <c r="C569" s="264" t="s">
        <v>966</v>
      </c>
      <c r="D569" s="263" t="s">
        <v>770</v>
      </c>
      <c r="E569" s="276" t="s">
        <v>1282</v>
      </c>
      <c r="F569" s="271" t="s">
        <v>1281</v>
      </c>
      <c r="G569" s="275" t="s">
        <v>1036</v>
      </c>
      <c r="H569" s="269">
        <v>76.649313771888316</v>
      </c>
      <c r="I569" s="268" t="s">
        <v>749</v>
      </c>
      <c r="J569" s="333">
        <v>8.452</v>
      </c>
      <c r="K569" s="253">
        <f t="shared" si="11"/>
        <v>647.84</v>
      </c>
      <c r="L569" s="276" t="s">
        <v>129</v>
      </c>
      <c r="M569" s="276" t="s">
        <v>62</v>
      </c>
      <c r="N569" s="266" t="s">
        <v>27</v>
      </c>
      <c r="O569" s="265" t="s">
        <v>51</v>
      </c>
      <c r="P569" s="55" t="s">
        <v>52</v>
      </c>
      <c r="Q569" s="56" t="s">
        <v>53</v>
      </c>
    </row>
    <row r="570" spans="1:17" s="250" customFormat="1" ht="51" x14ac:dyDescent="0.25">
      <c r="A570" s="324" t="s">
        <v>1045</v>
      </c>
      <c r="B570" s="262">
        <v>555</v>
      </c>
      <c r="C570" s="264" t="s">
        <v>1044</v>
      </c>
      <c r="D570" s="263" t="s">
        <v>752</v>
      </c>
      <c r="E570" s="276" t="s">
        <v>1280</v>
      </c>
      <c r="F570" s="271" t="s">
        <v>1279</v>
      </c>
      <c r="G570" s="273" t="s">
        <v>1036</v>
      </c>
      <c r="H570" s="269">
        <v>321.95419393218327</v>
      </c>
      <c r="I570" s="268" t="s">
        <v>749</v>
      </c>
      <c r="J570" s="333">
        <v>16.809999999999999</v>
      </c>
      <c r="K570" s="253">
        <f t="shared" si="11"/>
        <v>5412.05</v>
      </c>
      <c r="L570" s="267" t="s">
        <v>49</v>
      </c>
      <c r="M570" s="266" t="s">
        <v>50</v>
      </c>
      <c r="N570" s="266" t="s">
        <v>27</v>
      </c>
      <c r="O570" s="265" t="s">
        <v>51</v>
      </c>
      <c r="P570" s="55" t="s">
        <v>52</v>
      </c>
      <c r="Q570" s="56" t="s">
        <v>53</v>
      </c>
    </row>
    <row r="571" spans="1:17" s="250" customFormat="1" ht="51" x14ac:dyDescent="0.25">
      <c r="A571" s="324" t="s">
        <v>1045</v>
      </c>
      <c r="B571" s="262">
        <v>556</v>
      </c>
      <c r="C571" s="264" t="s">
        <v>858</v>
      </c>
      <c r="D571" s="263" t="s">
        <v>1272</v>
      </c>
      <c r="E571" s="276" t="s">
        <v>1278</v>
      </c>
      <c r="F571" s="271" t="s">
        <v>1277</v>
      </c>
      <c r="G571" s="275" t="s">
        <v>1036</v>
      </c>
      <c r="H571" s="269">
        <v>252.11999999999998</v>
      </c>
      <c r="I571" s="268" t="s">
        <v>26</v>
      </c>
      <c r="J571" s="333">
        <v>5</v>
      </c>
      <c r="K571" s="253">
        <f t="shared" si="11"/>
        <v>1260.5999999999999</v>
      </c>
      <c r="L571" s="267" t="s">
        <v>129</v>
      </c>
      <c r="M571" s="266" t="s">
        <v>62</v>
      </c>
      <c r="N571" s="266" t="s">
        <v>27</v>
      </c>
      <c r="O571" s="265" t="s">
        <v>51</v>
      </c>
      <c r="P571" s="55" t="s">
        <v>52</v>
      </c>
      <c r="Q571" s="56" t="s">
        <v>53</v>
      </c>
    </row>
    <row r="572" spans="1:17" s="250" customFormat="1" ht="51" x14ac:dyDescent="0.25">
      <c r="A572" s="324" t="s">
        <v>1045</v>
      </c>
      <c r="B572" s="262">
        <v>557</v>
      </c>
      <c r="C572" s="264" t="s">
        <v>858</v>
      </c>
      <c r="D572" s="263" t="s">
        <v>1272</v>
      </c>
      <c r="E572" s="276" t="s">
        <v>1276</v>
      </c>
      <c r="F572" s="271" t="s">
        <v>1275</v>
      </c>
      <c r="G572" s="273" t="s">
        <v>1258</v>
      </c>
      <c r="H572" s="269">
        <v>6726</v>
      </c>
      <c r="I572" s="268" t="s">
        <v>26</v>
      </c>
      <c r="J572" s="333">
        <v>2</v>
      </c>
      <c r="K572" s="253">
        <f t="shared" si="11"/>
        <v>13452</v>
      </c>
      <c r="L572" s="267" t="s">
        <v>49</v>
      </c>
      <c r="M572" s="266" t="s">
        <v>50</v>
      </c>
      <c r="N572" s="266" t="s">
        <v>27</v>
      </c>
      <c r="O572" s="265" t="s">
        <v>51</v>
      </c>
      <c r="P572" s="55" t="s">
        <v>52</v>
      </c>
      <c r="Q572" s="56" t="s">
        <v>53</v>
      </c>
    </row>
    <row r="573" spans="1:17" s="250" customFormat="1" ht="51" x14ac:dyDescent="0.25">
      <c r="A573" s="324" t="s">
        <v>1045</v>
      </c>
      <c r="B573" s="262">
        <v>558</v>
      </c>
      <c r="C573" s="264" t="s">
        <v>858</v>
      </c>
      <c r="D573" s="263" t="s">
        <v>1272</v>
      </c>
      <c r="E573" s="276" t="s">
        <v>1274</v>
      </c>
      <c r="F573" s="271" t="s">
        <v>1273</v>
      </c>
      <c r="G573" s="273" t="s">
        <v>1065</v>
      </c>
      <c r="H573" s="269">
        <v>2230.1999999999998</v>
      </c>
      <c r="I573" s="268" t="s">
        <v>26</v>
      </c>
      <c r="J573" s="333">
        <v>1</v>
      </c>
      <c r="K573" s="253">
        <f t="shared" si="11"/>
        <v>2230.1999999999998</v>
      </c>
      <c r="L573" s="267" t="s">
        <v>49</v>
      </c>
      <c r="M573" s="266" t="s">
        <v>50</v>
      </c>
      <c r="N573" s="266" t="s">
        <v>27</v>
      </c>
      <c r="O573" s="265" t="s">
        <v>51</v>
      </c>
      <c r="P573" s="55" t="s">
        <v>52</v>
      </c>
      <c r="Q573" s="56" t="s">
        <v>53</v>
      </c>
    </row>
    <row r="574" spans="1:17" s="250" customFormat="1" ht="51" x14ac:dyDescent="0.25">
      <c r="A574" s="324" t="s">
        <v>1045</v>
      </c>
      <c r="B574" s="262">
        <v>559</v>
      </c>
      <c r="C574" s="264" t="s">
        <v>858</v>
      </c>
      <c r="D574" s="263" t="s">
        <v>1272</v>
      </c>
      <c r="E574" s="276" t="s">
        <v>1271</v>
      </c>
      <c r="F574" s="271" t="s">
        <v>1270</v>
      </c>
      <c r="G574" s="273" t="s">
        <v>1065</v>
      </c>
      <c r="H574" s="269">
        <v>892.08</v>
      </c>
      <c r="I574" s="268" t="s">
        <v>26</v>
      </c>
      <c r="J574" s="333">
        <v>1</v>
      </c>
      <c r="K574" s="253">
        <f t="shared" si="11"/>
        <v>892.08</v>
      </c>
      <c r="L574" s="267" t="s">
        <v>49</v>
      </c>
      <c r="M574" s="266" t="s">
        <v>50</v>
      </c>
      <c r="N574" s="266" t="s">
        <v>27</v>
      </c>
      <c r="O574" s="265" t="s">
        <v>51</v>
      </c>
      <c r="P574" s="55" t="s">
        <v>52</v>
      </c>
      <c r="Q574" s="56" t="s">
        <v>53</v>
      </c>
    </row>
    <row r="575" spans="1:17" s="250" customFormat="1" ht="51" x14ac:dyDescent="0.25">
      <c r="A575" s="324" t="s">
        <v>1045</v>
      </c>
      <c r="B575" s="262">
        <v>560</v>
      </c>
      <c r="C575" s="264" t="s">
        <v>1044</v>
      </c>
      <c r="D575" s="263" t="s">
        <v>800</v>
      </c>
      <c r="E575" s="276" t="s">
        <v>1269</v>
      </c>
      <c r="F575" s="271" t="s">
        <v>1268</v>
      </c>
      <c r="G575" s="275" t="s">
        <v>1267</v>
      </c>
      <c r="H575" s="269">
        <v>12.25</v>
      </c>
      <c r="I575" s="268" t="s">
        <v>749</v>
      </c>
      <c r="J575" s="333">
        <v>90</v>
      </c>
      <c r="K575" s="253">
        <f t="shared" si="11"/>
        <v>1102.5</v>
      </c>
      <c r="L575" s="267" t="s">
        <v>129</v>
      </c>
      <c r="M575" s="266" t="s">
        <v>62</v>
      </c>
      <c r="N575" s="266" t="s">
        <v>27</v>
      </c>
      <c r="O575" s="265" t="s">
        <v>51</v>
      </c>
      <c r="P575" s="55" t="s">
        <v>52</v>
      </c>
      <c r="Q575" s="56" t="s">
        <v>53</v>
      </c>
    </row>
    <row r="576" spans="1:17" s="250" customFormat="1" ht="51" x14ac:dyDescent="0.25">
      <c r="A576" s="324" t="s">
        <v>1045</v>
      </c>
      <c r="B576" s="262">
        <v>561</v>
      </c>
      <c r="C576" s="264" t="s">
        <v>858</v>
      </c>
      <c r="D576" s="263" t="s">
        <v>1261</v>
      </c>
      <c r="E576" s="276" t="s">
        <v>1266</v>
      </c>
      <c r="F576" s="271" t="s">
        <v>856</v>
      </c>
      <c r="G576" s="273" t="s">
        <v>323</v>
      </c>
      <c r="H576" s="269">
        <v>2886.87</v>
      </c>
      <c r="I576" s="268" t="s">
        <v>26</v>
      </c>
      <c r="J576" s="333">
        <v>8</v>
      </c>
      <c r="K576" s="253">
        <f t="shared" si="11"/>
        <v>23094.959999999999</v>
      </c>
      <c r="L576" s="267" t="s">
        <v>49</v>
      </c>
      <c r="M576" s="266" t="s">
        <v>50</v>
      </c>
      <c r="N576" s="266" t="s">
        <v>27</v>
      </c>
      <c r="O576" s="265" t="s">
        <v>51</v>
      </c>
      <c r="P576" s="55" t="s">
        <v>52</v>
      </c>
      <c r="Q576" s="56" t="s">
        <v>53</v>
      </c>
    </row>
    <row r="577" spans="1:17" s="250" customFormat="1" ht="51" x14ac:dyDescent="0.25">
      <c r="A577" s="324" t="s">
        <v>1045</v>
      </c>
      <c r="B577" s="262">
        <v>562</v>
      </c>
      <c r="C577" s="264" t="s">
        <v>858</v>
      </c>
      <c r="D577" s="263" t="s">
        <v>1261</v>
      </c>
      <c r="E577" s="276" t="s">
        <v>1265</v>
      </c>
      <c r="F577" s="271" t="s">
        <v>1264</v>
      </c>
      <c r="G577" s="273" t="s">
        <v>1258</v>
      </c>
      <c r="H577" s="269">
        <v>67260</v>
      </c>
      <c r="I577" s="268" t="s">
        <v>26</v>
      </c>
      <c r="J577" s="333">
        <v>1</v>
      </c>
      <c r="K577" s="253">
        <f t="shared" si="11"/>
        <v>67260</v>
      </c>
      <c r="L577" s="267" t="s">
        <v>49</v>
      </c>
      <c r="M577" s="266" t="s">
        <v>50</v>
      </c>
      <c r="N577" s="266" t="s">
        <v>27</v>
      </c>
      <c r="O577" s="265" t="s">
        <v>51</v>
      </c>
      <c r="P577" s="55" t="s">
        <v>52</v>
      </c>
      <c r="Q577" s="56" t="s">
        <v>53</v>
      </c>
    </row>
    <row r="578" spans="1:17" s="250" customFormat="1" ht="51" x14ac:dyDescent="0.25">
      <c r="A578" s="324" t="s">
        <v>1045</v>
      </c>
      <c r="B578" s="262">
        <v>563</v>
      </c>
      <c r="C578" s="264" t="s">
        <v>858</v>
      </c>
      <c r="D578" s="263" t="s">
        <v>1261</v>
      </c>
      <c r="E578" s="276" t="s">
        <v>1263</v>
      </c>
      <c r="F578" s="271" t="s">
        <v>1262</v>
      </c>
      <c r="G578" s="273" t="s">
        <v>1258</v>
      </c>
      <c r="H578" s="269">
        <v>97845.6</v>
      </c>
      <c r="I578" s="268" t="s">
        <v>26</v>
      </c>
      <c r="J578" s="333">
        <v>2</v>
      </c>
      <c r="K578" s="253">
        <f t="shared" si="11"/>
        <v>195691.2</v>
      </c>
      <c r="L578" s="267" t="s">
        <v>49</v>
      </c>
      <c r="M578" s="266" t="s">
        <v>50</v>
      </c>
      <c r="N578" s="266" t="s">
        <v>27</v>
      </c>
      <c r="O578" s="265" t="s">
        <v>51</v>
      </c>
      <c r="P578" s="55" t="s">
        <v>52</v>
      </c>
      <c r="Q578" s="56" t="s">
        <v>53</v>
      </c>
    </row>
    <row r="579" spans="1:17" s="250" customFormat="1" ht="51" x14ac:dyDescent="0.25">
      <c r="A579" s="324" t="s">
        <v>1045</v>
      </c>
      <c r="B579" s="262">
        <v>564</v>
      </c>
      <c r="C579" s="264" t="s">
        <v>858</v>
      </c>
      <c r="D579" s="263" t="s">
        <v>1261</v>
      </c>
      <c r="E579" s="276" t="s">
        <v>1260</v>
      </c>
      <c r="F579" s="271" t="s">
        <v>1259</v>
      </c>
      <c r="G579" s="273" t="s">
        <v>1258</v>
      </c>
      <c r="H579" s="269">
        <v>105350.39999999999</v>
      </c>
      <c r="I579" s="268" t="s">
        <v>26</v>
      </c>
      <c r="J579" s="333">
        <v>1</v>
      </c>
      <c r="K579" s="253">
        <f t="shared" si="11"/>
        <v>105350.39999999999</v>
      </c>
      <c r="L579" s="267" t="s">
        <v>49</v>
      </c>
      <c r="M579" s="266" t="s">
        <v>50</v>
      </c>
      <c r="N579" s="266" t="s">
        <v>27</v>
      </c>
      <c r="O579" s="265" t="s">
        <v>51</v>
      </c>
      <c r="P579" s="55" t="s">
        <v>52</v>
      </c>
      <c r="Q579" s="56" t="s">
        <v>53</v>
      </c>
    </row>
    <row r="580" spans="1:17" s="250" customFormat="1" ht="51" x14ac:dyDescent="0.25">
      <c r="A580" s="324" t="s">
        <v>1045</v>
      </c>
      <c r="B580" s="262">
        <v>565</v>
      </c>
      <c r="C580" s="264" t="s">
        <v>1044</v>
      </c>
      <c r="D580" s="263" t="s">
        <v>752</v>
      </c>
      <c r="E580" s="276" t="s">
        <v>1257</v>
      </c>
      <c r="F580" s="271" t="s">
        <v>1256</v>
      </c>
      <c r="G580" s="275" t="s">
        <v>1036</v>
      </c>
      <c r="H580" s="269">
        <v>2614.8315384615385</v>
      </c>
      <c r="I580" s="268" t="s">
        <v>1255</v>
      </c>
      <c r="J580" s="333">
        <v>13</v>
      </c>
      <c r="K580" s="253">
        <f t="shared" si="11"/>
        <v>33992.81</v>
      </c>
      <c r="L580" s="267" t="s">
        <v>49</v>
      </c>
      <c r="M580" s="266" t="s">
        <v>50</v>
      </c>
      <c r="N580" s="266" t="s">
        <v>27</v>
      </c>
      <c r="O580" s="265" t="s">
        <v>51</v>
      </c>
      <c r="P580" s="55" t="s">
        <v>52</v>
      </c>
      <c r="Q580" s="56" t="s">
        <v>53</v>
      </c>
    </row>
    <row r="581" spans="1:17" s="250" customFormat="1" ht="51" x14ac:dyDescent="0.25">
      <c r="A581" s="324" t="s">
        <v>1045</v>
      </c>
      <c r="B581" s="262">
        <v>566</v>
      </c>
      <c r="C581" s="264" t="s">
        <v>904</v>
      </c>
      <c r="D581" s="263" t="s">
        <v>731</v>
      </c>
      <c r="E581" s="276" t="s">
        <v>1254</v>
      </c>
      <c r="F581" s="271" t="s">
        <v>1253</v>
      </c>
      <c r="G581" s="273" t="s">
        <v>1242</v>
      </c>
      <c r="H581" s="269">
        <v>16758.294406883833</v>
      </c>
      <c r="I581" s="268" t="s">
        <v>742</v>
      </c>
      <c r="J581" s="333">
        <v>3.254</v>
      </c>
      <c r="K581" s="253">
        <f t="shared" si="11"/>
        <v>54531.489999999991</v>
      </c>
      <c r="L581" s="267" t="s">
        <v>49</v>
      </c>
      <c r="M581" s="266" t="s">
        <v>50</v>
      </c>
      <c r="N581" s="266" t="s">
        <v>27</v>
      </c>
      <c r="O581" s="280" t="s">
        <v>1252</v>
      </c>
      <c r="P581" s="55" t="s">
        <v>52</v>
      </c>
      <c r="Q581" s="56" t="s">
        <v>53</v>
      </c>
    </row>
    <row r="582" spans="1:17" s="250" customFormat="1" ht="51" x14ac:dyDescent="0.25">
      <c r="A582" s="324" t="s">
        <v>1045</v>
      </c>
      <c r="B582" s="262">
        <v>567</v>
      </c>
      <c r="C582" s="264" t="s">
        <v>904</v>
      </c>
      <c r="D582" s="263" t="s">
        <v>731</v>
      </c>
      <c r="E582" s="276" t="s">
        <v>1251</v>
      </c>
      <c r="F582" s="271" t="s">
        <v>1250</v>
      </c>
      <c r="G582" s="273" t="s">
        <v>1249</v>
      </c>
      <c r="H582" s="269">
        <v>22476.379879054428</v>
      </c>
      <c r="I582" s="268" t="s">
        <v>742</v>
      </c>
      <c r="J582" s="333">
        <v>3.6379999999999999</v>
      </c>
      <c r="K582" s="253">
        <f t="shared" si="11"/>
        <v>81769.070000000007</v>
      </c>
      <c r="L582" s="267" t="s">
        <v>49</v>
      </c>
      <c r="M582" s="266" t="s">
        <v>50</v>
      </c>
      <c r="N582" s="266" t="s">
        <v>27</v>
      </c>
      <c r="O582" s="280" t="s">
        <v>1248</v>
      </c>
      <c r="P582" s="55" t="s">
        <v>52</v>
      </c>
      <c r="Q582" s="56" t="s">
        <v>53</v>
      </c>
    </row>
    <row r="583" spans="1:17" s="250" customFormat="1" ht="51" x14ac:dyDescent="0.25">
      <c r="A583" s="324" t="s">
        <v>1045</v>
      </c>
      <c r="B583" s="262">
        <v>568</v>
      </c>
      <c r="C583" s="264" t="s">
        <v>904</v>
      </c>
      <c r="D583" s="263" t="s">
        <v>731</v>
      </c>
      <c r="E583" s="276" t="s">
        <v>1247</v>
      </c>
      <c r="F583" s="271" t="s">
        <v>1246</v>
      </c>
      <c r="G583" s="273"/>
      <c r="H583" s="269">
        <v>60650</v>
      </c>
      <c r="I583" s="268" t="s">
        <v>742</v>
      </c>
      <c r="J583" s="333">
        <v>0.69399999999999995</v>
      </c>
      <c r="K583" s="253">
        <f t="shared" si="11"/>
        <v>42091.1</v>
      </c>
      <c r="L583" s="267" t="s">
        <v>49</v>
      </c>
      <c r="M583" s="266" t="s">
        <v>50</v>
      </c>
      <c r="N583" s="266" t="s">
        <v>27</v>
      </c>
      <c r="O583" s="280" t="s">
        <v>1245</v>
      </c>
      <c r="P583" s="55" t="s">
        <v>52</v>
      </c>
      <c r="Q583" s="56" t="s">
        <v>53</v>
      </c>
    </row>
    <row r="584" spans="1:17" s="250" customFormat="1" ht="51" x14ac:dyDescent="0.25">
      <c r="A584" s="324" t="s">
        <v>1045</v>
      </c>
      <c r="B584" s="262">
        <v>569</v>
      </c>
      <c r="C584" s="264" t="s">
        <v>904</v>
      </c>
      <c r="D584" s="263" t="s">
        <v>731</v>
      </c>
      <c r="E584" s="276" t="s">
        <v>1244</v>
      </c>
      <c r="F584" s="271" t="s">
        <v>1243</v>
      </c>
      <c r="G584" s="273" t="s">
        <v>1242</v>
      </c>
      <c r="H584" s="282">
        <v>11666.793048973144</v>
      </c>
      <c r="I584" s="268" t="s">
        <v>742</v>
      </c>
      <c r="J584" s="333">
        <v>0.63300000000000001</v>
      </c>
      <c r="K584" s="253">
        <f t="shared" si="11"/>
        <v>7385.0800000000008</v>
      </c>
      <c r="L584" s="267" t="s">
        <v>49</v>
      </c>
      <c r="M584" s="266" t="s">
        <v>50</v>
      </c>
      <c r="N584" s="266" t="s">
        <v>27</v>
      </c>
      <c r="O584" s="280" t="s">
        <v>1241</v>
      </c>
      <c r="P584" s="55" t="s">
        <v>52</v>
      </c>
      <c r="Q584" s="56" t="s">
        <v>53</v>
      </c>
    </row>
    <row r="585" spans="1:17" s="250" customFormat="1" ht="51" x14ac:dyDescent="0.25">
      <c r="A585" s="324" t="s">
        <v>1045</v>
      </c>
      <c r="B585" s="262">
        <v>570</v>
      </c>
      <c r="C585" s="264" t="s">
        <v>904</v>
      </c>
      <c r="D585" s="263" t="s">
        <v>731</v>
      </c>
      <c r="E585" s="276" t="s">
        <v>1240</v>
      </c>
      <c r="F585" s="271" t="s">
        <v>1239</v>
      </c>
      <c r="G585" s="273" t="s">
        <v>1220</v>
      </c>
      <c r="H585" s="269">
        <v>25425.749178017853</v>
      </c>
      <c r="I585" s="268" t="s">
        <v>742</v>
      </c>
      <c r="J585" s="333">
        <v>6.3869999999999996</v>
      </c>
      <c r="K585" s="253">
        <f t="shared" si="11"/>
        <v>162394.26</v>
      </c>
      <c r="L585" s="267" t="s">
        <v>49</v>
      </c>
      <c r="M585" s="266" t="s">
        <v>50</v>
      </c>
      <c r="N585" s="266" t="s">
        <v>27</v>
      </c>
      <c r="O585" s="280" t="s">
        <v>1238</v>
      </c>
      <c r="P585" s="55" t="s">
        <v>52</v>
      </c>
      <c r="Q585" s="56" t="s">
        <v>53</v>
      </c>
    </row>
    <row r="586" spans="1:17" s="250" customFormat="1" ht="51" x14ac:dyDescent="0.25">
      <c r="A586" s="324" t="s">
        <v>1045</v>
      </c>
      <c r="B586" s="262">
        <v>571</v>
      </c>
      <c r="C586" s="264" t="s">
        <v>904</v>
      </c>
      <c r="D586" s="263" t="s">
        <v>731</v>
      </c>
      <c r="E586" s="276" t="s">
        <v>1237</v>
      </c>
      <c r="F586" s="271" t="s">
        <v>1236</v>
      </c>
      <c r="G586" s="273" t="s">
        <v>1235</v>
      </c>
      <c r="H586" s="269">
        <v>21427.493796526058</v>
      </c>
      <c r="I586" s="268" t="s">
        <v>742</v>
      </c>
      <c r="J586" s="333">
        <v>2.0149999999999997</v>
      </c>
      <c r="K586" s="253">
        <f t="shared" si="11"/>
        <v>43176.4</v>
      </c>
      <c r="L586" s="267" t="s">
        <v>49</v>
      </c>
      <c r="M586" s="266" t="s">
        <v>50</v>
      </c>
      <c r="N586" s="266" t="s">
        <v>27</v>
      </c>
      <c r="O586" s="280" t="s">
        <v>1234</v>
      </c>
      <c r="P586" s="55" t="s">
        <v>52</v>
      </c>
      <c r="Q586" s="56" t="s">
        <v>53</v>
      </c>
    </row>
    <row r="587" spans="1:17" s="250" customFormat="1" ht="51" x14ac:dyDescent="0.25">
      <c r="A587" s="324" t="s">
        <v>1045</v>
      </c>
      <c r="B587" s="262">
        <v>572</v>
      </c>
      <c r="C587" s="264" t="s">
        <v>904</v>
      </c>
      <c r="D587" s="263" t="s">
        <v>731</v>
      </c>
      <c r="E587" s="276" t="s">
        <v>1233</v>
      </c>
      <c r="F587" s="271" t="s">
        <v>1232</v>
      </c>
      <c r="G587" s="275" t="s">
        <v>1231</v>
      </c>
      <c r="H587" s="269">
        <v>25250.749410668275</v>
      </c>
      <c r="I587" s="268" t="s">
        <v>742</v>
      </c>
      <c r="J587" s="333">
        <v>18.241</v>
      </c>
      <c r="K587" s="253">
        <f t="shared" si="11"/>
        <v>460598.92</v>
      </c>
      <c r="L587" s="267" t="s">
        <v>49</v>
      </c>
      <c r="M587" s="266" t="s">
        <v>50</v>
      </c>
      <c r="N587" s="266" t="s">
        <v>27</v>
      </c>
      <c r="O587" s="280" t="s">
        <v>1230</v>
      </c>
      <c r="P587" s="55" t="s">
        <v>52</v>
      </c>
      <c r="Q587" s="56" t="s">
        <v>53</v>
      </c>
    </row>
    <row r="588" spans="1:17" s="250" customFormat="1" ht="51" x14ac:dyDescent="0.25">
      <c r="A588" s="324" t="s">
        <v>1045</v>
      </c>
      <c r="B588" s="262">
        <v>573</v>
      </c>
      <c r="C588" s="264" t="s">
        <v>904</v>
      </c>
      <c r="D588" s="263" t="s">
        <v>731</v>
      </c>
      <c r="E588" s="274" t="s">
        <v>1229</v>
      </c>
      <c r="F588" s="271" t="s">
        <v>1228</v>
      </c>
      <c r="G588" s="275" t="s">
        <v>1036</v>
      </c>
      <c r="H588" s="269">
        <v>556.06593406593402</v>
      </c>
      <c r="I588" s="281" t="s">
        <v>742</v>
      </c>
      <c r="J588" s="333">
        <v>1.82</v>
      </c>
      <c r="K588" s="253">
        <f t="shared" si="11"/>
        <v>1012.04</v>
      </c>
      <c r="L588" s="267" t="s">
        <v>49</v>
      </c>
      <c r="M588" s="266" t="s">
        <v>50</v>
      </c>
      <c r="N588" s="266" t="s">
        <v>27</v>
      </c>
      <c r="O588" s="280" t="s">
        <v>1227</v>
      </c>
      <c r="P588" s="55" t="s">
        <v>52</v>
      </c>
      <c r="Q588" s="56" t="s">
        <v>53</v>
      </c>
    </row>
    <row r="589" spans="1:17" s="250" customFormat="1" ht="51" x14ac:dyDescent="0.25">
      <c r="A589" s="324" t="s">
        <v>1045</v>
      </c>
      <c r="B589" s="262">
        <v>574</v>
      </c>
      <c r="C589" s="264" t="s">
        <v>732</v>
      </c>
      <c r="D589" s="263" t="s">
        <v>1223</v>
      </c>
      <c r="E589" s="276" t="s">
        <v>1226</v>
      </c>
      <c r="F589" s="271" t="s">
        <v>1225</v>
      </c>
      <c r="G589" s="273" t="s">
        <v>1224</v>
      </c>
      <c r="H589" s="269">
        <v>31933.985862068963</v>
      </c>
      <c r="I589" s="268" t="s">
        <v>26</v>
      </c>
      <c r="J589" s="333">
        <v>29</v>
      </c>
      <c r="K589" s="253">
        <f t="shared" si="11"/>
        <v>926085.59</v>
      </c>
      <c r="L589" s="267" t="s">
        <v>49</v>
      </c>
      <c r="M589" s="266" t="s">
        <v>50</v>
      </c>
      <c r="N589" s="266" t="s">
        <v>27</v>
      </c>
      <c r="O589" s="265" t="s">
        <v>51</v>
      </c>
      <c r="P589" s="55" t="s">
        <v>52</v>
      </c>
      <c r="Q589" s="56" t="s">
        <v>53</v>
      </c>
    </row>
    <row r="590" spans="1:17" s="250" customFormat="1" ht="51" x14ac:dyDescent="0.25">
      <c r="A590" s="324" t="s">
        <v>1045</v>
      </c>
      <c r="B590" s="262">
        <v>575</v>
      </c>
      <c r="C590" s="264" t="s">
        <v>732</v>
      </c>
      <c r="D590" s="263" t="s">
        <v>1223</v>
      </c>
      <c r="E590" s="276" t="s">
        <v>1222</v>
      </c>
      <c r="F590" s="271" t="s">
        <v>1221</v>
      </c>
      <c r="G590" s="273" t="s">
        <v>1220</v>
      </c>
      <c r="H590" s="269">
        <v>11274.900000000001</v>
      </c>
      <c r="I590" s="268" t="s">
        <v>26</v>
      </c>
      <c r="J590" s="333">
        <v>13</v>
      </c>
      <c r="K590" s="253">
        <f t="shared" si="11"/>
        <v>146573.70000000001</v>
      </c>
      <c r="L590" s="267" t="s">
        <v>49</v>
      </c>
      <c r="M590" s="266" t="s">
        <v>50</v>
      </c>
      <c r="N590" s="266" t="s">
        <v>27</v>
      </c>
      <c r="O590" s="265" t="s">
        <v>51</v>
      </c>
      <c r="P590" s="55" t="s">
        <v>52</v>
      </c>
      <c r="Q590" s="56" t="s">
        <v>53</v>
      </c>
    </row>
    <row r="591" spans="1:17" s="250" customFormat="1" ht="51" x14ac:dyDescent="0.25">
      <c r="A591" s="324" t="s">
        <v>1045</v>
      </c>
      <c r="B591" s="262">
        <v>576</v>
      </c>
      <c r="C591" s="264" t="s">
        <v>966</v>
      </c>
      <c r="D591" s="263" t="s">
        <v>770</v>
      </c>
      <c r="E591" s="276" t="s">
        <v>1219</v>
      </c>
      <c r="F591" s="271" t="s">
        <v>1218</v>
      </c>
      <c r="G591" s="278">
        <v>43160</v>
      </c>
      <c r="H591" s="269">
        <v>243.67370370370369</v>
      </c>
      <c r="I591" s="268" t="s">
        <v>896</v>
      </c>
      <c r="J591" s="333">
        <v>27</v>
      </c>
      <c r="K591" s="253">
        <f t="shared" si="11"/>
        <v>6579.19</v>
      </c>
      <c r="L591" s="267" t="s">
        <v>49</v>
      </c>
      <c r="M591" s="266" t="s">
        <v>50</v>
      </c>
      <c r="N591" s="266" t="s">
        <v>27</v>
      </c>
      <c r="O591" s="265" t="s">
        <v>51</v>
      </c>
      <c r="P591" s="55" t="s">
        <v>52</v>
      </c>
      <c r="Q591" s="56" t="s">
        <v>53</v>
      </c>
    </row>
    <row r="592" spans="1:17" s="250" customFormat="1" ht="51" x14ac:dyDescent="0.25">
      <c r="A592" s="324" t="s">
        <v>1045</v>
      </c>
      <c r="B592" s="262">
        <v>577</v>
      </c>
      <c r="C592" s="264" t="s">
        <v>966</v>
      </c>
      <c r="D592" s="263" t="s">
        <v>770</v>
      </c>
      <c r="E592" s="276" t="s">
        <v>1217</v>
      </c>
      <c r="F592" s="271" t="s">
        <v>1216</v>
      </c>
      <c r="G592" s="273" t="s">
        <v>1215</v>
      </c>
      <c r="H592" s="269">
        <v>38.464102564102561</v>
      </c>
      <c r="I592" s="268" t="s">
        <v>896</v>
      </c>
      <c r="J592" s="334">
        <v>7.8</v>
      </c>
      <c r="K592" s="253">
        <f t="shared" si="11"/>
        <v>300.02</v>
      </c>
      <c r="L592" s="267" t="s">
        <v>49</v>
      </c>
      <c r="M592" s="266" t="s">
        <v>50</v>
      </c>
      <c r="N592" s="266" t="s">
        <v>27</v>
      </c>
      <c r="O592" s="265" t="s">
        <v>51</v>
      </c>
      <c r="P592" s="55" t="s">
        <v>52</v>
      </c>
      <c r="Q592" s="56" t="s">
        <v>53</v>
      </c>
    </row>
    <row r="593" spans="1:17" s="250" customFormat="1" ht="51" x14ac:dyDescent="0.25">
      <c r="A593" s="324" t="s">
        <v>1045</v>
      </c>
      <c r="B593" s="262">
        <v>578</v>
      </c>
      <c r="C593" s="264" t="s">
        <v>858</v>
      </c>
      <c r="D593" s="263" t="s">
        <v>1214</v>
      </c>
      <c r="E593" s="276" t="s">
        <v>1213</v>
      </c>
      <c r="F593" s="271" t="s">
        <v>1212</v>
      </c>
      <c r="G593" s="273" t="s">
        <v>1211</v>
      </c>
      <c r="H593" s="269">
        <v>14081.68</v>
      </c>
      <c r="I593" s="268" t="s">
        <v>26</v>
      </c>
      <c r="J593" s="333">
        <v>1</v>
      </c>
      <c r="K593" s="253">
        <f t="shared" si="11"/>
        <v>14081.68</v>
      </c>
      <c r="L593" s="267" t="s">
        <v>49</v>
      </c>
      <c r="M593" s="266" t="s">
        <v>50</v>
      </c>
      <c r="N593" s="266" t="s">
        <v>27</v>
      </c>
      <c r="O593" s="265" t="s">
        <v>51</v>
      </c>
      <c r="P593" s="55" t="s">
        <v>52</v>
      </c>
      <c r="Q593" s="56" t="s">
        <v>53</v>
      </c>
    </row>
    <row r="594" spans="1:17" s="250" customFormat="1" ht="51" x14ac:dyDescent="0.25">
      <c r="A594" s="324" t="s">
        <v>1045</v>
      </c>
      <c r="B594" s="262">
        <v>579</v>
      </c>
      <c r="C594" s="264" t="s">
        <v>966</v>
      </c>
      <c r="D594" s="263" t="s">
        <v>770</v>
      </c>
      <c r="E594" s="276" t="s">
        <v>1210</v>
      </c>
      <c r="F594" s="271" t="s">
        <v>1209</v>
      </c>
      <c r="G594" s="275" t="s">
        <v>1036</v>
      </c>
      <c r="H594" s="269">
        <v>4.1433333333333335</v>
      </c>
      <c r="I594" s="268" t="s">
        <v>26</v>
      </c>
      <c r="J594" s="333">
        <v>3</v>
      </c>
      <c r="K594" s="253">
        <f t="shared" si="11"/>
        <v>12.43</v>
      </c>
      <c r="L594" s="267" t="s">
        <v>49</v>
      </c>
      <c r="M594" s="266" t="s">
        <v>50</v>
      </c>
      <c r="N594" s="266" t="s">
        <v>27</v>
      </c>
      <c r="O594" s="265" t="s">
        <v>51</v>
      </c>
      <c r="P594" s="55" t="s">
        <v>52</v>
      </c>
      <c r="Q594" s="56" t="s">
        <v>53</v>
      </c>
    </row>
    <row r="595" spans="1:17" s="250" customFormat="1" ht="51" x14ac:dyDescent="0.25">
      <c r="A595" s="324" t="s">
        <v>1060</v>
      </c>
      <c r="B595" s="262">
        <v>580</v>
      </c>
      <c r="C595" s="264" t="s">
        <v>1208</v>
      </c>
      <c r="D595" s="263" t="s">
        <v>789</v>
      </c>
      <c r="E595" s="276" t="s">
        <v>1207</v>
      </c>
      <c r="F595" s="271" t="s">
        <v>1206</v>
      </c>
      <c r="G595" s="275" t="s">
        <v>1036</v>
      </c>
      <c r="H595" s="269">
        <v>314.82499999999999</v>
      </c>
      <c r="I595" s="268" t="s">
        <v>26</v>
      </c>
      <c r="J595" s="333">
        <v>2</v>
      </c>
      <c r="K595" s="253">
        <f t="shared" si="11"/>
        <v>629.65</v>
      </c>
      <c r="L595" s="267" t="s">
        <v>49</v>
      </c>
      <c r="M595" s="266" t="s">
        <v>50</v>
      </c>
      <c r="N595" s="266" t="s">
        <v>27</v>
      </c>
      <c r="O595" s="265" t="s">
        <v>51</v>
      </c>
      <c r="P595" s="55" t="s">
        <v>52</v>
      </c>
      <c r="Q595" s="56" t="s">
        <v>53</v>
      </c>
    </row>
    <row r="596" spans="1:17" s="250" customFormat="1" ht="51" x14ac:dyDescent="0.25">
      <c r="A596" s="324" t="s">
        <v>1060</v>
      </c>
      <c r="B596" s="262">
        <v>581</v>
      </c>
      <c r="C596" s="264" t="s">
        <v>1203</v>
      </c>
      <c r="D596" s="263" t="s">
        <v>770</v>
      </c>
      <c r="E596" s="276" t="s">
        <v>1205</v>
      </c>
      <c r="F596" s="271" t="s">
        <v>1204</v>
      </c>
      <c r="G596" s="275" t="s">
        <v>1036</v>
      </c>
      <c r="H596" s="269">
        <v>330.58</v>
      </c>
      <c r="I596" s="277" t="s">
        <v>26</v>
      </c>
      <c r="J596" s="333">
        <v>1</v>
      </c>
      <c r="K596" s="253">
        <f t="shared" si="11"/>
        <v>330.58</v>
      </c>
      <c r="L596" s="267" t="s">
        <v>49</v>
      </c>
      <c r="M596" s="266" t="s">
        <v>50</v>
      </c>
      <c r="N596" s="266" t="s">
        <v>27</v>
      </c>
      <c r="O596" s="265" t="s">
        <v>51</v>
      </c>
      <c r="P596" s="55" t="s">
        <v>52</v>
      </c>
      <c r="Q596" s="56" t="s">
        <v>53</v>
      </c>
    </row>
    <row r="597" spans="1:17" s="250" customFormat="1" ht="51" x14ac:dyDescent="0.25">
      <c r="A597" s="324" t="s">
        <v>1060</v>
      </c>
      <c r="B597" s="262">
        <v>582</v>
      </c>
      <c r="C597" s="264" t="s">
        <v>1203</v>
      </c>
      <c r="D597" s="263" t="s">
        <v>770</v>
      </c>
      <c r="E597" s="276" t="s">
        <v>1202</v>
      </c>
      <c r="F597" s="271" t="s">
        <v>1201</v>
      </c>
      <c r="G597" s="275" t="s">
        <v>1036</v>
      </c>
      <c r="H597" s="269">
        <v>330.58</v>
      </c>
      <c r="I597" s="277" t="s">
        <v>26</v>
      </c>
      <c r="J597" s="333">
        <v>1</v>
      </c>
      <c r="K597" s="253">
        <f t="shared" si="11"/>
        <v>330.58</v>
      </c>
      <c r="L597" s="267" t="s">
        <v>49</v>
      </c>
      <c r="M597" s="266" t="s">
        <v>50</v>
      </c>
      <c r="N597" s="266" t="s">
        <v>27</v>
      </c>
      <c r="O597" s="265" t="s">
        <v>51</v>
      </c>
      <c r="P597" s="55" t="s">
        <v>52</v>
      </c>
      <c r="Q597" s="56" t="s">
        <v>53</v>
      </c>
    </row>
    <row r="598" spans="1:17" s="250" customFormat="1" ht="51" x14ac:dyDescent="0.25">
      <c r="A598" s="324" t="s">
        <v>1060</v>
      </c>
      <c r="B598" s="262">
        <v>583</v>
      </c>
      <c r="C598" s="264" t="s">
        <v>69</v>
      </c>
      <c r="D598" s="263" t="s">
        <v>735</v>
      </c>
      <c r="E598" s="276" t="s">
        <v>1200</v>
      </c>
      <c r="F598" s="271" t="s">
        <v>1199</v>
      </c>
      <c r="G598" s="275" t="s">
        <v>1198</v>
      </c>
      <c r="H598" s="269">
        <v>95.51</v>
      </c>
      <c r="I598" s="277" t="s">
        <v>26</v>
      </c>
      <c r="J598" s="333">
        <v>1</v>
      </c>
      <c r="K598" s="253">
        <f t="shared" si="11"/>
        <v>95.51</v>
      </c>
      <c r="L598" s="267" t="s">
        <v>129</v>
      </c>
      <c r="M598" s="266" t="s">
        <v>62</v>
      </c>
      <c r="N598" s="266" t="s">
        <v>27</v>
      </c>
      <c r="O598" s="265" t="s">
        <v>51</v>
      </c>
      <c r="P598" s="55" t="s">
        <v>52</v>
      </c>
      <c r="Q598" s="56" t="s">
        <v>53</v>
      </c>
    </row>
    <row r="599" spans="1:17" s="250" customFormat="1" ht="51" x14ac:dyDescent="0.25">
      <c r="A599" s="324" t="s">
        <v>1060</v>
      </c>
      <c r="B599" s="262">
        <v>584</v>
      </c>
      <c r="C599" s="264" t="s">
        <v>1195</v>
      </c>
      <c r="D599" s="263" t="s">
        <v>770</v>
      </c>
      <c r="E599" s="276" t="s">
        <v>1197</v>
      </c>
      <c r="F599" s="271" t="s">
        <v>1196</v>
      </c>
      <c r="G599" s="275" t="s">
        <v>1036</v>
      </c>
      <c r="H599" s="269">
        <v>103.675</v>
      </c>
      <c r="I599" s="268" t="s">
        <v>26</v>
      </c>
      <c r="J599" s="333">
        <v>2</v>
      </c>
      <c r="K599" s="253">
        <f t="shared" si="11"/>
        <v>207.35</v>
      </c>
      <c r="L599" s="267" t="s">
        <v>49</v>
      </c>
      <c r="M599" s="266" t="s">
        <v>50</v>
      </c>
      <c r="N599" s="266" t="s">
        <v>27</v>
      </c>
      <c r="O599" s="265" t="s">
        <v>51</v>
      </c>
      <c r="P599" s="55" t="s">
        <v>52</v>
      </c>
      <c r="Q599" s="56" t="s">
        <v>53</v>
      </c>
    </row>
    <row r="600" spans="1:17" s="250" customFormat="1" ht="51" x14ac:dyDescent="0.25">
      <c r="A600" s="324" t="s">
        <v>1060</v>
      </c>
      <c r="B600" s="262">
        <v>585</v>
      </c>
      <c r="C600" s="264" t="s">
        <v>1195</v>
      </c>
      <c r="D600" s="263" t="s">
        <v>770</v>
      </c>
      <c r="E600" s="276" t="s">
        <v>1194</v>
      </c>
      <c r="F600" s="271" t="s">
        <v>1193</v>
      </c>
      <c r="G600" s="275" t="s">
        <v>1036</v>
      </c>
      <c r="H600" s="269">
        <v>31.47</v>
      </c>
      <c r="I600" s="268" t="s">
        <v>26</v>
      </c>
      <c r="J600" s="333">
        <v>2</v>
      </c>
      <c r="K600" s="253">
        <f t="shared" si="11"/>
        <v>62.94</v>
      </c>
      <c r="L600" s="267" t="s">
        <v>49</v>
      </c>
      <c r="M600" s="266" t="s">
        <v>50</v>
      </c>
      <c r="N600" s="266" t="s">
        <v>27</v>
      </c>
      <c r="O600" s="265" t="s">
        <v>51</v>
      </c>
      <c r="P600" s="55" t="s">
        <v>52</v>
      </c>
      <c r="Q600" s="56" t="s">
        <v>53</v>
      </c>
    </row>
    <row r="601" spans="1:17" s="250" customFormat="1" ht="51" x14ac:dyDescent="0.25">
      <c r="A601" s="324" t="s">
        <v>1060</v>
      </c>
      <c r="B601" s="262">
        <v>586</v>
      </c>
      <c r="C601" s="264" t="s">
        <v>1190</v>
      </c>
      <c r="D601" s="263" t="s">
        <v>1072</v>
      </c>
      <c r="E601" s="276" t="s">
        <v>1192</v>
      </c>
      <c r="F601" s="271" t="s">
        <v>1191</v>
      </c>
      <c r="G601" s="273" t="s">
        <v>1036</v>
      </c>
      <c r="H601" s="269">
        <v>356.02</v>
      </c>
      <c r="I601" s="268" t="s">
        <v>26</v>
      </c>
      <c r="J601" s="333">
        <v>1</v>
      </c>
      <c r="K601" s="253">
        <f t="shared" si="11"/>
        <v>356.02</v>
      </c>
      <c r="L601" s="267" t="s">
        <v>49</v>
      </c>
      <c r="M601" s="266" t="s">
        <v>50</v>
      </c>
      <c r="N601" s="266" t="s">
        <v>27</v>
      </c>
      <c r="O601" s="265" t="s">
        <v>51</v>
      </c>
      <c r="P601" s="55" t="s">
        <v>52</v>
      </c>
      <c r="Q601" s="56" t="s">
        <v>53</v>
      </c>
    </row>
    <row r="602" spans="1:17" s="250" customFormat="1" ht="51" x14ac:dyDescent="0.25">
      <c r="A602" s="324" t="s">
        <v>1060</v>
      </c>
      <c r="B602" s="262">
        <v>587</v>
      </c>
      <c r="C602" s="264" t="s">
        <v>1190</v>
      </c>
      <c r="D602" s="263" t="s">
        <v>1185</v>
      </c>
      <c r="E602" s="276" t="s">
        <v>1189</v>
      </c>
      <c r="F602" s="271" t="s">
        <v>1188</v>
      </c>
      <c r="G602" s="273" t="s">
        <v>1036</v>
      </c>
      <c r="H602" s="269">
        <v>1.9850000000000001</v>
      </c>
      <c r="I602" s="268" t="s">
        <v>26</v>
      </c>
      <c r="J602" s="333">
        <v>6</v>
      </c>
      <c r="K602" s="253">
        <f t="shared" si="11"/>
        <v>11.91</v>
      </c>
      <c r="L602" s="267" t="s">
        <v>49</v>
      </c>
      <c r="M602" s="266" t="s">
        <v>50</v>
      </c>
      <c r="N602" s="266" t="s">
        <v>27</v>
      </c>
      <c r="O602" s="265" t="s">
        <v>51</v>
      </c>
      <c r="P602" s="55" t="s">
        <v>52</v>
      </c>
      <c r="Q602" s="56" t="s">
        <v>53</v>
      </c>
    </row>
    <row r="603" spans="1:17" s="250" customFormat="1" ht="51" x14ac:dyDescent="0.25">
      <c r="A603" s="324" t="s">
        <v>1060</v>
      </c>
      <c r="B603" s="262">
        <v>588</v>
      </c>
      <c r="C603" s="264" t="s">
        <v>863</v>
      </c>
      <c r="D603" s="263" t="s">
        <v>770</v>
      </c>
      <c r="E603" s="276" t="s">
        <v>1187</v>
      </c>
      <c r="F603" s="271" t="s">
        <v>1186</v>
      </c>
      <c r="G603" s="273" t="s">
        <v>1036</v>
      </c>
      <c r="H603" s="269">
        <v>153.86000000000001</v>
      </c>
      <c r="I603" s="277" t="s">
        <v>26</v>
      </c>
      <c r="J603" s="333">
        <v>1</v>
      </c>
      <c r="K603" s="253">
        <f t="shared" si="11"/>
        <v>153.86000000000001</v>
      </c>
      <c r="L603" s="267" t="s">
        <v>129</v>
      </c>
      <c r="M603" s="266" t="s">
        <v>62</v>
      </c>
      <c r="N603" s="266" t="s">
        <v>27</v>
      </c>
      <c r="O603" s="265" t="s">
        <v>51</v>
      </c>
      <c r="P603" s="55" t="s">
        <v>52</v>
      </c>
      <c r="Q603" s="56" t="s">
        <v>53</v>
      </c>
    </row>
    <row r="604" spans="1:17" s="250" customFormat="1" ht="51" x14ac:dyDescent="0.25">
      <c r="A604" s="324" t="s">
        <v>1060</v>
      </c>
      <c r="B604" s="262">
        <v>589</v>
      </c>
      <c r="C604" s="264" t="s">
        <v>152</v>
      </c>
      <c r="D604" s="263" t="s">
        <v>1185</v>
      </c>
      <c r="E604" s="276" t="s">
        <v>1184</v>
      </c>
      <c r="F604" s="271" t="s">
        <v>1183</v>
      </c>
      <c r="G604" s="273" t="s">
        <v>1036</v>
      </c>
      <c r="H604" s="269">
        <v>939.93</v>
      </c>
      <c r="I604" s="277" t="s">
        <v>26</v>
      </c>
      <c r="J604" s="333">
        <v>1</v>
      </c>
      <c r="K604" s="253">
        <f t="shared" si="11"/>
        <v>939.93</v>
      </c>
      <c r="L604" s="267" t="s">
        <v>49</v>
      </c>
      <c r="M604" s="266" t="s">
        <v>50</v>
      </c>
      <c r="N604" s="266" t="s">
        <v>27</v>
      </c>
      <c r="O604" s="265" t="s">
        <v>51</v>
      </c>
      <c r="P604" s="55" t="s">
        <v>52</v>
      </c>
      <c r="Q604" s="56" t="s">
        <v>53</v>
      </c>
    </row>
    <row r="605" spans="1:17" s="250" customFormat="1" ht="51" x14ac:dyDescent="0.25">
      <c r="A605" s="324" t="s">
        <v>1060</v>
      </c>
      <c r="B605" s="262">
        <v>590</v>
      </c>
      <c r="C605" s="264" t="s">
        <v>227</v>
      </c>
      <c r="D605" s="263" t="s">
        <v>735</v>
      </c>
      <c r="E605" s="276" t="s">
        <v>1182</v>
      </c>
      <c r="F605" s="271" t="s">
        <v>1181</v>
      </c>
      <c r="G605" s="273" t="s">
        <v>1178</v>
      </c>
      <c r="H605" s="269">
        <v>2561.4479999999999</v>
      </c>
      <c r="I605" s="268" t="s">
        <v>26</v>
      </c>
      <c r="J605" s="333">
        <v>5</v>
      </c>
      <c r="K605" s="253">
        <f t="shared" si="11"/>
        <v>12807.24</v>
      </c>
      <c r="L605" s="267" t="s">
        <v>129</v>
      </c>
      <c r="M605" s="266" t="s">
        <v>62</v>
      </c>
      <c r="N605" s="266" t="s">
        <v>27</v>
      </c>
      <c r="O605" s="265" t="s">
        <v>51</v>
      </c>
      <c r="P605" s="55" t="s">
        <v>52</v>
      </c>
      <c r="Q605" s="56" t="s">
        <v>53</v>
      </c>
    </row>
    <row r="606" spans="1:17" s="250" customFormat="1" ht="51" x14ac:dyDescent="0.25">
      <c r="A606" s="324" t="s">
        <v>1060</v>
      </c>
      <c r="B606" s="262">
        <v>591</v>
      </c>
      <c r="C606" s="264" t="s">
        <v>227</v>
      </c>
      <c r="D606" s="263" t="s">
        <v>789</v>
      </c>
      <c r="E606" s="276" t="s">
        <v>1180</v>
      </c>
      <c r="F606" s="271" t="s">
        <v>1179</v>
      </c>
      <c r="G606" s="273" t="s">
        <v>1178</v>
      </c>
      <c r="H606" s="269">
        <v>2614.2742857142853</v>
      </c>
      <c r="I606" s="268" t="s">
        <v>26</v>
      </c>
      <c r="J606" s="333">
        <v>7</v>
      </c>
      <c r="K606" s="253">
        <f t="shared" si="11"/>
        <v>18299.919999999998</v>
      </c>
      <c r="L606" s="267" t="s">
        <v>129</v>
      </c>
      <c r="M606" s="266" t="s">
        <v>62</v>
      </c>
      <c r="N606" s="266" t="s">
        <v>27</v>
      </c>
      <c r="O606" s="265" t="s">
        <v>51</v>
      </c>
      <c r="P606" s="55" t="s">
        <v>52</v>
      </c>
      <c r="Q606" s="56" t="s">
        <v>53</v>
      </c>
    </row>
    <row r="607" spans="1:17" s="250" customFormat="1" ht="51" x14ac:dyDescent="0.25">
      <c r="A607" s="324" t="s">
        <v>1060</v>
      </c>
      <c r="B607" s="262">
        <v>592</v>
      </c>
      <c r="C607" s="264" t="s">
        <v>1059</v>
      </c>
      <c r="D607" s="263" t="s">
        <v>741</v>
      </c>
      <c r="E607" s="276" t="s">
        <v>1177</v>
      </c>
      <c r="F607" s="271" t="s">
        <v>1176</v>
      </c>
      <c r="G607" s="273" t="s">
        <v>1175</v>
      </c>
      <c r="H607" s="269">
        <v>163926.51</v>
      </c>
      <c r="I607" s="268" t="s">
        <v>104</v>
      </c>
      <c r="J607" s="333">
        <v>2</v>
      </c>
      <c r="K607" s="253">
        <f t="shared" si="11"/>
        <v>327853.02</v>
      </c>
      <c r="L607" s="267" t="s">
        <v>49</v>
      </c>
      <c r="M607" s="266" t="s">
        <v>50</v>
      </c>
      <c r="N607" s="266" t="s">
        <v>27</v>
      </c>
      <c r="O607" s="265" t="s">
        <v>51</v>
      </c>
      <c r="P607" s="55" t="s">
        <v>52</v>
      </c>
      <c r="Q607" s="56" t="s">
        <v>53</v>
      </c>
    </row>
    <row r="608" spans="1:17" s="250" customFormat="1" ht="51" x14ac:dyDescent="0.25">
      <c r="A608" s="324" t="s">
        <v>1060</v>
      </c>
      <c r="B608" s="262">
        <v>593</v>
      </c>
      <c r="C608" s="264" t="s">
        <v>1174</v>
      </c>
      <c r="D608" s="263" t="s">
        <v>770</v>
      </c>
      <c r="E608" s="276" t="s">
        <v>1173</v>
      </c>
      <c r="F608" s="271" t="s">
        <v>1172</v>
      </c>
      <c r="G608" s="275" t="s">
        <v>1036</v>
      </c>
      <c r="H608" s="269">
        <v>78.13</v>
      </c>
      <c r="I608" s="268" t="s">
        <v>26</v>
      </c>
      <c r="J608" s="333">
        <v>1</v>
      </c>
      <c r="K608" s="253">
        <f t="shared" si="11"/>
        <v>78.13</v>
      </c>
      <c r="L608" s="267" t="s">
        <v>49</v>
      </c>
      <c r="M608" s="266" t="s">
        <v>50</v>
      </c>
      <c r="N608" s="266" t="s">
        <v>27</v>
      </c>
      <c r="O608" s="265" t="s">
        <v>51</v>
      </c>
      <c r="P608" s="55" t="s">
        <v>52</v>
      </c>
      <c r="Q608" s="56" t="s">
        <v>53</v>
      </c>
    </row>
    <row r="609" spans="1:17" s="250" customFormat="1" ht="51" x14ac:dyDescent="0.25">
      <c r="A609" s="324" t="s">
        <v>1060</v>
      </c>
      <c r="B609" s="262">
        <v>594</v>
      </c>
      <c r="C609" s="264" t="s">
        <v>69</v>
      </c>
      <c r="D609" s="263" t="s">
        <v>800</v>
      </c>
      <c r="E609" s="276" t="s">
        <v>1171</v>
      </c>
      <c r="F609" s="271" t="s">
        <v>1170</v>
      </c>
      <c r="G609" s="275">
        <v>43160</v>
      </c>
      <c r="H609" s="269">
        <v>130.55898734177214</v>
      </c>
      <c r="I609" s="268" t="s">
        <v>771</v>
      </c>
      <c r="J609" s="333">
        <v>79</v>
      </c>
      <c r="K609" s="253">
        <f t="shared" si="11"/>
        <v>10314.159999999998</v>
      </c>
      <c r="L609" s="267" t="s">
        <v>49</v>
      </c>
      <c r="M609" s="266" t="s">
        <v>50</v>
      </c>
      <c r="N609" s="266" t="s">
        <v>27</v>
      </c>
      <c r="O609" s="265" t="s">
        <v>51</v>
      </c>
      <c r="P609" s="55" t="s">
        <v>52</v>
      </c>
      <c r="Q609" s="56" t="s">
        <v>53</v>
      </c>
    </row>
    <row r="610" spans="1:17" s="250" customFormat="1" ht="51" x14ac:dyDescent="0.25">
      <c r="A610" s="324" t="s">
        <v>1060</v>
      </c>
      <c r="B610" s="262">
        <v>595</v>
      </c>
      <c r="C610" s="264" t="s">
        <v>69</v>
      </c>
      <c r="D610" s="263" t="s">
        <v>800</v>
      </c>
      <c r="E610" s="276" t="s">
        <v>1169</v>
      </c>
      <c r="F610" s="271" t="s">
        <v>1168</v>
      </c>
      <c r="G610" s="275" t="s">
        <v>1036</v>
      </c>
      <c r="H610" s="269">
        <v>220.67333333333332</v>
      </c>
      <c r="I610" s="277" t="s">
        <v>26</v>
      </c>
      <c r="J610" s="333">
        <v>9</v>
      </c>
      <c r="K610" s="253">
        <f t="shared" si="11"/>
        <v>1986.06</v>
      </c>
      <c r="L610" s="267" t="s">
        <v>129</v>
      </c>
      <c r="M610" s="266" t="s">
        <v>62</v>
      </c>
      <c r="N610" s="266" t="s">
        <v>27</v>
      </c>
      <c r="O610" s="265" t="s">
        <v>51</v>
      </c>
      <c r="P610" s="55" t="s">
        <v>52</v>
      </c>
      <c r="Q610" s="56" t="s">
        <v>53</v>
      </c>
    </row>
    <row r="611" spans="1:17" s="250" customFormat="1" ht="51" x14ac:dyDescent="0.25">
      <c r="A611" s="324" t="s">
        <v>1060</v>
      </c>
      <c r="B611" s="262">
        <v>596</v>
      </c>
      <c r="C611" s="264" t="s">
        <v>1059</v>
      </c>
      <c r="D611" s="263" t="s">
        <v>770</v>
      </c>
      <c r="E611" s="276" t="s">
        <v>1167</v>
      </c>
      <c r="F611" s="271" t="s">
        <v>1166</v>
      </c>
      <c r="G611" s="279">
        <v>43160</v>
      </c>
      <c r="H611" s="269">
        <v>209.65666666666667</v>
      </c>
      <c r="I611" s="268" t="s">
        <v>26</v>
      </c>
      <c r="J611" s="333">
        <v>3</v>
      </c>
      <c r="K611" s="253">
        <f t="shared" ref="K611:K674" si="12">J611*H611</f>
        <v>628.97</v>
      </c>
      <c r="L611" s="267" t="s">
        <v>49</v>
      </c>
      <c r="M611" s="266" t="s">
        <v>50</v>
      </c>
      <c r="N611" s="266" t="s">
        <v>27</v>
      </c>
      <c r="O611" s="265" t="s">
        <v>51</v>
      </c>
      <c r="P611" s="55" t="s">
        <v>52</v>
      </c>
      <c r="Q611" s="56" t="s">
        <v>53</v>
      </c>
    </row>
    <row r="612" spans="1:17" s="250" customFormat="1" ht="51" x14ac:dyDescent="0.25">
      <c r="A612" s="324" t="s">
        <v>1060</v>
      </c>
      <c r="B612" s="262">
        <v>597</v>
      </c>
      <c r="C612" s="264" t="s">
        <v>227</v>
      </c>
      <c r="D612" s="263" t="s">
        <v>1165</v>
      </c>
      <c r="E612" s="276" t="s">
        <v>1164</v>
      </c>
      <c r="F612" s="271" t="s">
        <v>1163</v>
      </c>
      <c r="G612" s="275" t="s">
        <v>1036</v>
      </c>
      <c r="H612" s="269">
        <v>2380</v>
      </c>
      <c r="I612" s="277" t="s">
        <v>26</v>
      </c>
      <c r="J612" s="333">
        <v>1</v>
      </c>
      <c r="K612" s="253">
        <f t="shared" si="12"/>
        <v>2380</v>
      </c>
      <c r="L612" s="267" t="s">
        <v>49</v>
      </c>
      <c r="M612" s="266" t="s">
        <v>50</v>
      </c>
      <c r="N612" s="266" t="s">
        <v>27</v>
      </c>
      <c r="O612" s="265" t="s">
        <v>51</v>
      </c>
      <c r="P612" s="55" t="s">
        <v>52</v>
      </c>
      <c r="Q612" s="56" t="s">
        <v>53</v>
      </c>
    </row>
    <row r="613" spans="1:17" s="250" customFormat="1" ht="51" x14ac:dyDescent="0.25">
      <c r="A613" s="324" t="s">
        <v>1060</v>
      </c>
      <c r="B613" s="262">
        <v>598</v>
      </c>
      <c r="C613" s="264" t="s">
        <v>784</v>
      </c>
      <c r="D613" s="263" t="s">
        <v>1162</v>
      </c>
      <c r="E613" s="276" t="s">
        <v>1161</v>
      </c>
      <c r="F613" s="271" t="s">
        <v>1160</v>
      </c>
      <c r="G613" s="275" t="s">
        <v>1159</v>
      </c>
      <c r="H613" s="269">
        <v>29.75</v>
      </c>
      <c r="I613" s="268" t="s">
        <v>26</v>
      </c>
      <c r="J613" s="333">
        <v>5</v>
      </c>
      <c r="K613" s="253">
        <f t="shared" si="12"/>
        <v>148.75</v>
      </c>
      <c r="L613" s="267" t="s">
        <v>129</v>
      </c>
      <c r="M613" s="266" t="s">
        <v>62</v>
      </c>
      <c r="N613" s="266" t="s">
        <v>27</v>
      </c>
      <c r="O613" s="265" t="s">
        <v>51</v>
      </c>
      <c r="P613" s="55" t="s">
        <v>52</v>
      </c>
      <c r="Q613" s="56" t="s">
        <v>53</v>
      </c>
    </row>
    <row r="614" spans="1:17" s="250" customFormat="1" ht="51" x14ac:dyDescent="0.25">
      <c r="A614" s="324" t="s">
        <v>1060</v>
      </c>
      <c r="B614" s="262">
        <v>599</v>
      </c>
      <c r="C614" s="264" t="s">
        <v>1158</v>
      </c>
      <c r="D614" s="263" t="s">
        <v>770</v>
      </c>
      <c r="E614" s="276" t="s">
        <v>1157</v>
      </c>
      <c r="F614" s="271" t="s">
        <v>1156</v>
      </c>
      <c r="G614" s="278">
        <v>43160</v>
      </c>
      <c r="H614" s="269">
        <v>2094.56</v>
      </c>
      <c r="I614" s="268" t="s">
        <v>26</v>
      </c>
      <c r="J614" s="333">
        <v>3</v>
      </c>
      <c r="K614" s="253">
        <f t="shared" si="12"/>
        <v>6283.68</v>
      </c>
      <c r="L614" s="267" t="s">
        <v>49</v>
      </c>
      <c r="M614" s="266" t="s">
        <v>50</v>
      </c>
      <c r="N614" s="266" t="s">
        <v>27</v>
      </c>
      <c r="O614" s="265" t="s">
        <v>51</v>
      </c>
      <c r="P614" s="55" t="s">
        <v>52</v>
      </c>
      <c r="Q614" s="56" t="s">
        <v>53</v>
      </c>
    </row>
    <row r="615" spans="1:17" s="250" customFormat="1" ht="51" x14ac:dyDescent="0.25">
      <c r="A615" s="324" t="s">
        <v>1060</v>
      </c>
      <c r="B615" s="262">
        <v>600</v>
      </c>
      <c r="C615" s="264" t="s">
        <v>227</v>
      </c>
      <c r="D615" s="263" t="s">
        <v>735</v>
      </c>
      <c r="E615" s="276" t="s">
        <v>1155</v>
      </c>
      <c r="F615" s="271" t="s">
        <v>1154</v>
      </c>
      <c r="G615" s="273" t="s">
        <v>1036</v>
      </c>
      <c r="H615" s="269">
        <v>620.38499999999999</v>
      </c>
      <c r="I615" s="268" t="s">
        <v>26</v>
      </c>
      <c r="J615" s="333">
        <v>2</v>
      </c>
      <c r="K615" s="253">
        <f t="shared" si="12"/>
        <v>1240.77</v>
      </c>
      <c r="L615" s="267" t="s">
        <v>129</v>
      </c>
      <c r="M615" s="266" t="s">
        <v>62</v>
      </c>
      <c r="N615" s="266" t="s">
        <v>27</v>
      </c>
      <c r="O615" s="265" t="s">
        <v>51</v>
      </c>
      <c r="P615" s="55" t="s">
        <v>52</v>
      </c>
      <c r="Q615" s="56" t="s">
        <v>53</v>
      </c>
    </row>
    <row r="616" spans="1:17" s="250" customFormat="1" ht="51" x14ac:dyDescent="0.25">
      <c r="A616" s="324" t="s">
        <v>1060</v>
      </c>
      <c r="B616" s="262">
        <v>601</v>
      </c>
      <c r="C616" s="264" t="s">
        <v>1059</v>
      </c>
      <c r="D616" s="263" t="s">
        <v>770</v>
      </c>
      <c r="E616" s="276" t="s">
        <v>1153</v>
      </c>
      <c r="F616" s="271" t="s">
        <v>1152</v>
      </c>
      <c r="G616" s="275">
        <v>43299</v>
      </c>
      <c r="H616" s="269">
        <v>650</v>
      </c>
      <c r="I616" s="277" t="s">
        <v>26</v>
      </c>
      <c r="J616" s="333">
        <v>12</v>
      </c>
      <c r="K616" s="253">
        <f t="shared" si="12"/>
        <v>7800</v>
      </c>
      <c r="L616" s="276" t="s">
        <v>129</v>
      </c>
      <c r="M616" s="276" t="s">
        <v>62</v>
      </c>
      <c r="N616" s="266" t="s">
        <v>27</v>
      </c>
      <c r="O616" s="265" t="s">
        <v>51</v>
      </c>
      <c r="P616" s="55" t="s">
        <v>52</v>
      </c>
      <c r="Q616" s="56" t="s">
        <v>53</v>
      </c>
    </row>
    <row r="617" spans="1:17" s="250" customFormat="1" ht="51" x14ac:dyDescent="0.25">
      <c r="A617" s="324" t="s">
        <v>1060</v>
      </c>
      <c r="B617" s="262">
        <v>602</v>
      </c>
      <c r="C617" s="264" t="s">
        <v>1059</v>
      </c>
      <c r="D617" s="263" t="s">
        <v>770</v>
      </c>
      <c r="E617" s="276" t="s">
        <v>1151</v>
      </c>
      <c r="F617" s="271" t="s">
        <v>1150</v>
      </c>
      <c r="G617" s="275">
        <v>43160</v>
      </c>
      <c r="H617" s="269">
        <v>44.36247457627119</v>
      </c>
      <c r="I617" s="277" t="s">
        <v>26</v>
      </c>
      <c r="J617" s="333">
        <v>295</v>
      </c>
      <c r="K617" s="253">
        <f t="shared" si="12"/>
        <v>13086.93</v>
      </c>
      <c r="L617" s="267" t="s">
        <v>49</v>
      </c>
      <c r="M617" s="266" t="s">
        <v>50</v>
      </c>
      <c r="N617" s="266" t="s">
        <v>27</v>
      </c>
      <c r="O617" s="265" t="s">
        <v>51</v>
      </c>
      <c r="P617" s="55" t="s">
        <v>52</v>
      </c>
      <c r="Q617" s="56" t="s">
        <v>53</v>
      </c>
    </row>
    <row r="618" spans="1:17" s="250" customFormat="1" ht="51" x14ac:dyDescent="0.25">
      <c r="A618" s="324" t="s">
        <v>1060</v>
      </c>
      <c r="B618" s="262">
        <v>603</v>
      </c>
      <c r="C618" s="264" t="s">
        <v>1059</v>
      </c>
      <c r="D618" s="263" t="s">
        <v>770</v>
      </c>
      <c r="E618" s="276" t="s">
        <v>1149</v>
      </c>
      <c r="F618" s="271" t="s">
        <v>1148</v>
      </c>
      <c r="G618" s="275">
        <v>43160</v>
      </c>
      <c r="H618" s="269">
        <v>8.8010069444444454</v>
      </c>
      <c r="I618" s="277" t="s">
        <v>26</v>
      </c>
      <c r="J618" s="333">
        <v>576</v>
      </c>
      <c r="K618" s="253">
        <f t="shared" si="12"/>
        <v>5069.380000000001</v>
      </c>
      <c r="L618" s="267" t="s">
        <v>49</v>
      </c>
      <c r="M618" s="266" t="s">
        <v>50</v>
      </c>
      <c r="N618" s="266" t="s">
        <v>27</v>
      </c>
      <c r="O618" s="265" t="s">
        <v>51</v>
      </c>
      <c r="P618" s="55" t="s">
        <v>52</v>
      </c>
      <c r="Q618" s="56" t="s">
        <v>53</v>
      </c>
    </row>
    <row r="619" spans="1:17" s="250" customFormat="1" ht="51" x14ac:dyDescent="0.25">
      <c r="A619" s="324" t="s">
        <v>1060</v>
      </c>
      <c r="B619" s="262">
        <v>604</v>
      </c>
      <c r="C619" s="264" t="s">
        <v>1059</v>
      </c>
      <c r="D619" s="263" t="s">
        <v>770</v>
      </c>
      <c r="E619" s="276" t="s">
        <v>1147</v>
      </c>
      <c r="F619" s="271" t="s">
        <v>1146</v>
      </c>
      <c r="G619" s="275">
        <v>43160</v>
      </c>
      <c r="H619" s="269">
        <v>271.80399999999997</v>
      </c>
      <c r="I619" s="277" t="s">
        <v>26</v>
      </c>
      <c r="J619" s="333">
        <v>40</v>
      </c>
      <c r="K619" s="253">
        <f t="shared" si="12"/>
        <v>10872.16</v>
      </c>
      <c r="L619" s="267" t="s">
        <v>49</v>
      </c>
      <c r="M619" s="266" t="s">
        <v>50</v>
      </c>
      <c r="N619" s="266" t="s">
        <v>27</v>
      </c>
      <c r="O619" s="265" t="s">
        <v>51</v>
      </c>
      <c r="P619" s="55" t="s">
        <v>52</v>
      </c>
      <c r="Q619" s="56" t="s">
        <v>53</v>
      </c>
    </row>
    <row r="620" spans="1:17" s="250" customFormat="1" ht="51" x14ac:dyDescent="0.25">
      <c r="A620" s="324" t="s">
        <v>1060</v>
      </c>
      <c r="B620" s="262">
        <v>605</v>
      </c>
      <c r="C620" s="264" t="s">
        <v>1059</v>
      </c>
      <c r="D620" s="263" t="s">
        <v>770</v>
      </c>
      <c r="E620" s="276" t="s">
        <v>1145</v>
      </c>
      <c r="F620" s="271" t="s">
        <v>1144</v>
      </c>
      <c r="G620" s="275">
        <v>43160</v>
      </c>
      <c r="H620" s="269">
        <v>652.39850000000001</v>
      </c>
      <c r="I620" s="277" t="s">
        <v>26</v>
      </c>
      <c r="J620" s="333">
        <v>80</v>
      </c>
      <c r="K620" s="253">
        <f t="shared" si="12"/>
        <v>52191.880000000005</v>
      </c>
      <c r="L620" s="267" t="s">
        <v>49</v>
      </c>
      <c r="M620" s="266" t="s">
        <v>50</v>
      </c>
      <c r="N620" s="266" t="s">
        <v>27</v>
      </c>
      <c r="O620" s="265" t="s">
        <v>51</v>
      </c>
      <c r="P620" s="55" t="s">
        <v>52</v>
      </c>
      <c r="Q620" s="56" t="s">
        <v>53</v>
      </c>
    </row>
    <row r="621" spans="1:17" s="250" customFormat="1" ht="51" x14ac:dyDescent="0.25">
      <c r="A621" s="324" t="s">
        <v>1060</v>
      </c>
      <c r="B621" s="262">
        <v>606</v>
      </c>
      <c r="C621" s="264" t="s">
        <v>1059</v>
      </c>
      <c r="D621" s="263" t="s">
        <v>770</v>
      </c>
      <c r="E621" s="276" t="s">
        <v>1143</v>
      </c>
      <c r="F621" s="271" t="s">
        <v>1142</v>
      </c>
      <c r="G621" s="275">
        <v>43160</v>
      </c>
      <c r="H621" s="269">
        <v>529.78897560975611</v>
      </c>
      <c r="I621" s="277" t="s">
        <v>26</v>
      </c>
      <c r="J621" s="333">
        <v>205</v>
      </c>
      <c r="K621" s="253">
        <f t="shared" si="12"/>
        <v>108606.74</v>
      </c>
      <c r="L621" s="267" t="s">
        <v>49</v>
      </c>
      <c r="M621" s="266" t="s">
        <v>50</v>
      </c>
      <c r="N621" s="266" t="s">
        <v>27</v>
      </c>
      <c r="O621" s="265" t="s">
        <v>51</v>
      </c>
      <c r="P621" s="55" t="s">
        <v>52</v>
      </c>
      <c r="Q621" s="56" t="s">
        <v>53</v>
      </c>
    </row>
    <row r="622" spans="1:17" s="250" customFormat="1" ht="51" x14ac:dyDescent="0.25">
      <c r="A622" s="324" t="s">
        <v>1060</v>
      </c>
      <c r="B622" s="262">
        <v>607</v>
      </c>
      <c r="C622" s="264" t="s">
        <v>1059</v>
      </c>
      <c r="D622" s="263" t="s">
        <v>770</v>
      </c>
      <c r="E622" s="276" t="s">
        <v>1141</v>
      </c>
      <c r="F622" s="271" t="s">
        <v>1140</v>
      </c>
      <c r="G622" s="275" t="s">
        <v>1124</v>
      </c>
      <c r="H622" s="269">
        <v>782.6</v>
      </c>
      <c r="I622" s="277" t="s">
        <v>26</v>
      </c>
      <c r="J622" s="333">
        <v>20</v>
      </c>
      <c r="K622" s="253">
        <f t="shared" si="12"/>
        <v>15652</v>
      </c>
      <c r="L622" s="276" t="s">
        <v>129</v>
      </c>
      <c r="M622" s="276" t="s">
        <v>62</v>
      </c>
      <c r="N622" s="266" t="s">
        <v>27</v>
      </c>
      <c r="O622" s="265" t="s">
        <v>51</v>
      </c>
      <c r="P622" s="55" t="s">
        <v>52</v>
      </c>
      <c r="Q622" s="56" t="s">
        <v>53</v>
      </c>
    </row>
    <row r="623" spans="1:17" s="250" customFormat="1" ht="51" x14ac:dyDescent="0.25">
      <c r="A623" s="324" t="s">
        <v>1060</v>
      </c>
      <c r="B623" s="262">
        <v>608</v>
      </c>
      <c r="C623" s="264" t="s">
        <v>1059</v>
      </c>
      <c r="D623" s="263" t="s">
        <v>770</v>
      </c>
      <c r="E623" s="276" t="s">
        <v>1139</v>
      </c>
      <c r="F623" s="271" t="s">
        <v>1138</v>
      </c>
      <c r="G623" s="275" t="s">
        <v>1124</v>
      </c>
      <c r="H623" s="269">
        <v>782.6</v>
      </c>
      <c r="I623" s="277" t="s">
        <v>26</v>
      </c>
      <c r="J623" s="333">
        <v>20</v>
      </c>
      <c r="K623" s="253">
        <f t="shared" si="12"/>
        <v>15652</v>
      </c>
      <c r="L623" s="276" t="s">
        <v>129</v>
      </c>
      <c r="M623" s="276" t="s">
        <v>62</v>
      </c>
      <c r="N623" s="266" t="s">
        <v>27</v>
      </c>
      <c r="O623" s="265" t="s">
        <v>51</v>
      </c>
      <c r="P623" s="55" t="s">
        <v>52</v>
      </c>
      <c r="Q623" s="56" t="s">
        <v>53</v>
      </c>
    </row>
    <row r="624" spans="1:17" s="250" customFormat="1" ht="51" x14ac:dyDescent="0.25">
      <c r="A624" s="324" t="s">
        <v>1060</v>
      </c>
      <c r="B624" s="262">
        <v>609</v>
      </c>
      <c r="C624" s="264" t="s">
        <v>1059</v>
      </c>
      <c r="D624" s="263" t="s">
        <v>770</v>
      </c>
      <c r="E624" s="276" t="s">
        <v>1137</v>
      </c>
      <c r="F624" s="271" t="s">
        <v>1136</v>
      </c>
      <c r="G624" s="275">
        <v>43160</v>
      </c>
      <c r="H624" s="269">
        <v>731.52272727272725</v>
      </c>
      <c r="I624" s="277" t="s">
        <v>26</v>
      </c>
      <c r="J624" s="333">
        <v>11</v>
      </c>
      <c r="K624" s="253">
        <f t="shared" si="12"/>
        <v>8046.75</v>
      </c>
      <c r="L624" s="267" t="s">
        <v>49</v>
      </c>
      <c r="M624" s="266" t="s">
        <v>50</v>
      </c>
      <c r="N624" s="266" t="s">
        <v>27</v>
      </c>
      <c r="O624" s="265" t="s">
        <v>51</v>
      </c>
      <c r="P624" s="55" t="s">
        <v>52</v>
      </c>
      <c r="Q624" s="56" t="s">
        <v>53</v>
      </c>
    </row>
    <row r="625" spans="1:17" s="250" customFormat="1" ht="51" x14ac:dyDescent="0.25">
      <c r="A625" s="324" t="s">
        <v>1060</v>
      </c>
      <c r="B625" s="262">
        <v>610</v>
      </c>
      <c r="C625" s="264" t="s">
        <v>1059</v>
      </c>
      <c r="D625" s="263" t="s">
        <v>770</v>
      </c>
      <c r="E625" s="276" t="s">
        <v>1135</v>
      </c>
      <c r="F625" s="271" t="s">
        <v>1134</v>
      </c>
      <c r="G625" s="275" t="s">
        <v>1133</v>
      </c>
      <c r="H625" s="269">
        <v>748.8</v>
      </c>
      <c r="I625" s="277" t="s">
        <v>26</v>
      </c>
      <c r="J625" s="333">
        <v>9</v>
      </c>
      <c r="K625" s="253">
        <f t="shared" si="12"/>
        <v>6739.2</v>
      </c>
      <c r="L625" s="276" t="s">
        <v>129</v>
      </c>
      <c r="M625" s="276" t="s">
        <v>62</v>
      </c>
      <c r="N625" s="266" t="s">
        <v>27</v>
      </c>
      <c r="O625" s="265" t="s">
        <v>51</v>
      </c>
      <c r="P625" s="55" t="s">
        <v>52</v>
      </c>
      <c r="Q625" s="56" t="s">
        <v>53</v>
      </c>
    </row>
    <row r="626" spans="1:17" s="250" customFormat="1" ht="51" x14ac:dyDescent="0.25">
      <c r="A626" s="324" t="s">
        <v>1060</v>
      </c>
      <c r="B626" s="262">
        <v>611</v>
      </c>
      <c r="C626" s="264" t="s">
        <v>1059</v>
      </c>
      <c r="D626" s="263" t="s">
        <v>770</v>
      </c>
      <c r="E626" s="276" t="s">
        <v>1132</v>
      </c>
      <c r="F626" s="271" t="s">
        <v>1131</v>
      </c>
      <c r="G626" s="275">
        <v>43160</v>
      </c>
      <c r="H626" s="269">
        <v>731.52222222222224</v>
      </c>
      <c r="I626" s="277" t="s">
        <v>26</v>
      </c>
      <c r="J626" s="333">
        <v>9</v>
      </c>
      <c r="K626" s="253">
        <f t="shared" si="12"/>
        <v>6583.7</v>
      </c>
      <c r="L626" s="267" t="s">
        <v>49</v>
      </c>
      <c r="M626" s="266" t="s">
        <v>50</v>
      </c>
      <c r="N626" s="266" t="s">
        <v>27</v>
      </c>
      <c r="O626" s="265" t="s">
        <v>51</v>
      </c>
      <c r="P626" s="55" t="s">
        <v>52</v>
      </c>
      <c r="Q626" s="56" t="s">
        <v>53</v>
      </c>
    </row>
    <row r="627" spans="1:17" s="250" customFormat="1" ht="51" x14ac:dyDescent="0.25">
      <c r="A627" s="324" t="s">
        <v>1060</v>
      </c>
      <c r="B627" s="262">
        <v>612</v>
      </c>
      <c r="C627" s="264" t="s">
        <v>1059</v>
      </c>
      <c r="D627" s="263" t="s">
        <v>770</v>
      </c>
      <c r="E627" s="276" t="s">
        <v>1130</v>
      </c>
      <c r="F627" s="271" t="s">
        <v>1129</v>
      </c>
      <c r="G627" s="275" t="s">
        <v>1124</v>
      </c>
      <c r="H627" s="269">
        <v>699.40000000000009</v>
      </c>
      <c r="I627" s="277" t="s">
        <v>26</v>
      </c>
      <c r="J627" s="333">
        <v>9</v>
      </c>
      <c r="K627" s="253">
        <f t="shared" si="12"/>
        <v>6294.6</v>
      </c>
      <c r="L627" s="276" t="s">
        <v>129</v>
      </c>
      <c r="M627" s="276" t="s">
        <v>62</v>
      </c>
      <c r="N627" s="266" t="s">
        <v>27</v>
      </c>
      <c r="O627" s="265" t="s">
        <v>51</v>
      </c>
      <c r="P627" s="55" t="s">
        <v>52</v>
      </c>
      <c r="Q627" s="56" t="s">
        <v>53</v>
      </c>
    </row>
    <row r="628" spans="1:17" s="250" customFormat="1" ht="51" x14ac:dyDescent="0.25">
      <c r="A628" s="324" t="s">
        <v>1060</v>
      </c>
      <c r="B628" s="262">
        <v>613</v>
      </c>
      <c r="C628" s="264" t="s">
        <v>1059</v>
      </c>
      <c r="D628" s="263" t="s">
        <v>770</v>
      </c>
      <c r="E628" s="276" t="s">
        <v>1128</v>
      </c>
      <c r="F628" s="271" t="s">
        <v>1127</v>
      </c>
      <c r="G628" s="275" t="s">
        <v>1124</v>
      </c>
      <c r="H628" s="269">
        <v>715.86642857142851</v>
      </c>
      <c r="I628" s="277" t="s">
        <v>26</v>
      </c>
      <c r="J628" s="333">
        <v>14</v>
      </c>
      <c r="K628" s="253">
        <f t="shared" si="12"/>
        <v>10022.129999999999</v>
      </c>
      <c r="L628" s="276" t="s">
        <v>129</v>
      </c>
      <c r="M628" s="276" t="s">
        <v>62</v>
      </c>
      <c r="N628" s="266" t="s">
        <v>27</v>
      </c>
      <c r="O628" s="265" t="s">
        <v>51</v>
      </c>
      <c r="P628" s="55" t="s">
        <v>52</v>
      </c>
      <c r="Q628" s="56" t="s">
        <v>53</v>
      </c>
    </row>
    <row r="629" spans="1:17" s="250" customFormat="1" ht="51" x14ac:dyDescent="0.25">
      <c r="A629" s="324" t="s">
        <v>1060</v>
      </c>
      <c r="B629" s="262">
        <v>614</v>
      </c>
      <c r="C629" s="264" t="s">
        <v>1059</v>
      </c>
      <c r="D629" s="263" t="s">
        <v>770</v>
      </c>
      <c r="E629" s="276" t="s">
        <v>1126</v>
      </c>
      <c r="F629" s="271" t="s">
        <v>1125</v>
      </c>
      <c r="G629" s="275" t="s">
        <v>1124</v>
      </c>
      <c r="H629" s="269">
        <v>715.86642857142851</v>
      </c>
      <c r="I629" s="277" t="s">
        <v>26</v>
      </c>
      <c r="J629" s="333">
        <v>14</v>
      </c>
      <c r="K629" s="253">
        <f t="shared" si="12"/>
        <v>10022.129999999999</v>
      </c>
      <c r="L629" s="276" t="s">
        <v>129</v>
      </c>
      <c r="M629" s="276" t="s">
        <v>62</v>
      </c>
      <c r="N629" s="266" t="s">
        <v>27</v>
      </c>
      <c r="O629" s="265" t="s">
        <v>51</v>
      </c>
      <c r="P629" s="55" t="s">
        <v>52</v>
      </c>
      <c r="Q629" s="56" t="s">
        <v>53</v>
      </c>
    </row>
    <row r="630" spans="1:17" s="250" customFormat="1" ht="51" x14ac:dyDescent="0.25">
      <c r="A630" s="324" t="s">
        <v>1060</v>
      </c>
      <c r="B630" s="262">
        <v>615</v>
      </c>
      <c r="C630" s="264" t="s">
        <v>1059</v>
      </c>
      <c r="D630" s="263" t="s">
        <v>770</v>
      </c>
      <c r="E630" s="276" t="s">
        <v>1123</v>
      </c>
      <c r="F630" s="271" t="s">
        <v>1122</v>
      </c>
      <c r="G630" s="275" t="s">
        <v>1036</v>
      </c>
      <c r="H630" s="269">
        <v>2.3052000000000001</v>
      </c>
      <c r="I630" s="277" t="s">
        <v>26</v>
      </c>
      <c r="J630" s="333">
        <v>25</v>
      </c>
      <c r="K630" s="253">
        <f t="shared" si="12"/>
        <v>57.63</v>
      </c>
      <c r="L630" s="267" t="s">
        <v>49</v>
      </c>
      <c r="M630" s="266" t="s">
        <v>50</v>
      </c>
      <c r="N630" s="266" t="s">
        <v>27</v>
      </c>
      <c r="O630" s="265" t="s">
        <v>51</v>
      </c>
      <c r="P630" s="55" t="s">
        <v>52</v>
      </c>
      <c r="Q630" s="56" t="s">
        <v>53</v>
      </c>
    </row>
    <row r="631" spans="1:17" s="250" customFormat="1" ht="51" x14ac:dyDescent="0.25">
      <c r="A631" s="324" t="s">
        <v>1060</v>
      </c>
      <c r="B631" s="262">
        <v>616</v>
      </c>
      <c r="C631" s="264" t="s">
        <v>1059</v>
      </c>
      <c r="D631" s="263" t="s">
        <v>770</v>
      </c>
      <c r="E631" s="276" t="s">
        <v>1121</v>
      </c>
      <c r="F631" s="271" t="s">
        <v>1120</v>
      </c>
      <c r="G631" s="275" t="s">
        <v>1036</v>
      </c>
      <c r="H631" s="269">
        <v>0.88</v>
      </c>
      <c r="I631" s="277" t="s">
        <v>26</v>
      </c>
      <c r="J631" s="333">
        <v>50</v>
      </c>
      <c r="K631" s="253">
        <f t="shared" si="12"/>
        <v>44</v>
      </c>
      <c r="L631" s="267" t="s">
        <v>49</v>
      </c>
      <c r="M631" s="266" t="s">
        <v>50</v>
      </c>
      <c r="N631" s="266" t="s">
        <v>27</v>
      </c>
      <c r="O631" s="265" t="s">
        <v>51</v>
      </c>
      <c r="P631" s="55" t="s">
        <v>52</v>
      </c>
      <c r="Q631" s="56" t="s">
        <v>53</v>
      </c>
    </row>
    <row r="632" spans="1:17" s="250" customFormat="1" ht="51" x14ac:dyDescent="0.25">
      <c r="A632" s="324" t="s">
        <v>1060</v>
      </c>
      <c r="B632" s="262">
        <v>617</v>
      </c>
      <c r="C632" s="264" t="s">
        <v>1059</v>
      </c>
      <c r="D632" s="263" t="s">
        <v>770</v>
      </c>
      <c r="E632" s="276" t="s">
        <v>1119</v>
      </c>
      <c r="F632" s="271" t="s">
        <v>1118</v>
      </c>
      <c r="G632" s="275" t="s">
        <v>1036</v>
      </c>
      <c r="H632" s="269">
        <v>2.5628571428571432</v>
      </c>
      <c r="I632" s="277" t="s">
        <v>26</v>
      </c>
      <c r="J632" s="333">
        <v>14</v>
      </c>
      <c r="K632" s="253">
        <f t="shared" si="12"/>
        <v>35.880000000000003</v>
      </c>
      <c r="L632" s="267" t="s">
        <v>49</v>
      </c>
      <c r="M632" s="266" t="s">
        <v>50</v>
      </c>
      <c r="N632" s="266" t="s">
        <v>27</v>
      </c>
      <c r="O632" s="265" t="s">
        <v>51</v>
      </c>
      <c r="P632" s="55" t="s">
        <v>52</v>
      </c>
      <c r="Q632" s="56" t="s">
        <v>53</v>
      </c>
    </row>
    <row r="633" spans="1:17" s="250" customFormat="1" ht="51" x14ac:dyDescent="0.25">
      <c r="A633" s="324" t="s">
        <v>1060</v>
      </c>
      <c r="B633" s="262">
        <v>618</v>
      </c>
      <c r="C633" s="264" t="s">
        <v>732</v>
      </c>
      <c r="D633" s="263" t="s">
        <v>731</v>
      </c>
      <c r="E633" s="276" t="s">
        <v>1117</v>
      </c>
      <c r="F633" s="271" t="s">
        <v>729</v>
      </c>
      <c r="G633" s="275" t="s">
        <v>1036</v>
      </c>
      <c r="H633" s="269">
        <v>48.288183498278322</v>
      </c>
      <c r="I633" s="268" t="s">
        <v>26</v>
      </c>
      <c r="J633" s="333">
        <v>327</v>
      </c>
      <c r="K633" s="253">
        <f t="shared" si="12"/>
        <v>15790.236003937011</v>
      </c>
      <c r="L633" s="267" t="s">
        <v>49</v>
      </c>
      <c r="M633" s="266" t="s">
        <v>50</v>
      </c>
      <c r="N633" s="266" t="s">
        <v>27</v>
      </c>
      <c r="O633" s="265" t="s">
        <v>51</v>
      </c>
      <c r="P633" s="55" t="s">
        <v>52</v>
      </c>
      <c r="Q633" s="56" t="s">
        <v>53</v>
      </c>
    </row>
    <row r="634" spans="1:17" s="250" customFormat="1" ht="51" x14ac:dyDescent="0.25">
      <c r="A634" s="324" t="s">
        <v>1060</v>
      </c>
      <c r="B634" s="262">
        <v>619</v>
      </c>
      <c r="C634" s="264" t="s">
        <v>732</v>
      </c>
      <c r="D634" s="263" t="s">
        <v>731</v>
      </c>
      <c r="E634" s="276" t="s">
        <v>1116</v>
      </c>
      <c r="F634" s="271" t="s">
        <v>1115</v>
      </c>
      <c r="G634" s="275" t="s">
        <v>1036</v>
      </c>
      <c r="H634" s="269">
        <v>21.155555555555559</v>
      </c>
      <c r="I634" s="268" t="s">
        <v>26</v>
      </c>
      <c r="J634" s="333">
        <v>54</v>
      </c>
      <c r="K634" s="253">
        <f t="shared" si="12"/>
        <v>1142.4000000000001</v>
      </c>
      <c r="L634" s="267" t="s">
        <v>49</v>
      </c>
      <c r="M634" s="266" t="s">
        <v>50</v>
      </c>
      <c r="N634" s="266" t="s">
        <v>27</v>
      </c>
      <c r="O634" s="265" t="s">
        <v>51</v>
      </c>
      <c r="P634" s="55" t="s">
        <v>52</v>
      </c>
      <c r="Q634" s="56" t="s">
        <v>53</v>
      </c>
    </row>
    <row r="635" spans="1:17" s="250" customFormat="1" ht="51" x14ac:dyDescent="0.25">
      <c r="A635" s="324" t="s">
        <v>1060</v>
      </c>
      <c r="B635" s="262">
        <v>620</v>
      </c>
      <c r="C635" s="264" t="s">
        <v>732</v>
      </c>
      <c r="D635" s="263" t="s">
        <v>731</v>
      </c>
      <c r="E635" s="276" t="s">
        <v>1114</v>
      </c>
      <c r="F635" s="271" t="s">
        <v>1113</v>
      </c>
      <c r="G635" s="275" t="s">
        <v>1036</v>
      </c>
      <c r="H635" s="269">
        <v>3434.67</v>
      </c>
      <c r="I635" s="268" t="s">
        <v>26</v>
      </c>
      <c r="J635" s="333">
        <v>1</v>
      </c>
      <c r="K635" s="253">
        <f t="shared" si="12"/>
        <v>3434.67</v>
      </c>
      <c r="L635" s="267" t="s">
        <v>49</v>
      </c>
      <c r="M635" s="266" t="s">
        <v>50</v>
      </c>
      <c r="N635" s="266" t="s">
        <v>27</v>
      </c>
      <c r="O635" s="265" t="s">
        <v>51</v>
      </c>
      <c r="P635" s="55" t="s">
        <v>52</v>
      </c>
      <c r="Q635" s="56" t="s">
        <v>53</v>
      </c>
    </row>
    <row r="636" spans="1:17" s="250" customFormat="1" ht="51" x14ac:dyDescent="0.25">
      <c r="A636" s="324" t="s">
        <v>1060</v>
      </c>
      <c r="B636" s="262">
        <v>621</v>
      </c>
      <c r="C636" s="264" t="s">
        <v>1112</v>
      </c>
      <c r="D636" s="263" t="s">
        <v>800</v>
      </c>
      <c r="E636" s="276" t="s">
        <v>1111</v>
      </c>
      <c r="F636" s="271" t="s">
        <v>1110</v>
      </c>
      <c r="G636" s="273" t="s">
        <v>1109</v>
      </c>
      <c r="H636" s="269">
        <v>79.12954545454545</v>
      </c>
      <c r="I636" s="268" t="s">
        <v>26</v>
      </c>
      <c r="J636" s="333">
        <v>22</v>
      </c>
      <c r="K636" s="253">
        <f t="shared" si="12"/>
        <v>1740.85</v>
      </c>
      <c r="L636" s="267" t="s">
        <v>129</v>
      </c>
      <c r="M636" s="266" t="s">
        <v>62</v>
      </c>
      <c r="N636" s="266" t="s">
        <v>27</v>
      </c>
      <c r="O636" s="265" t="s">
        <v>51</v>
      </c>
      <c r="P636" s="55" t="s">
        <v>52</v>
      </c>
      <c r="Q636" s="56" t="s">
        <v>53</v>
      </c>
    </row>
    <row r="637" spans="1:17" s="250" customFormat="1" ht="51" x14ac:dyDescent="0.25">
      <c r="A637" s="324" t="s">
        <v>1060</v>
      </c>
      <c r="B637" s="262">
        <v>622</v>
      </c>
      <c r="C637" s="264" t="s">
        <v>227</v>
      </c>
      <c r="D637" s="263" t="s">
        <v>735</v>
      </c>
      <c r="E637" s="276" t="s">
        <v>1108</v>
      </c>
      <c r="F637" s="271" t="s">
        <v>1107</v>
      </c>
      <c r="G637" s="273" t="s">
        <v>1036</v>
      </c>
      <c r="H637" s="269">
        <v>874.41666666666663</v>
      </c>
      <c r="I637" s="268" t="s">
        <v>26</v>
      </c>
      <c r="J637" s="333">
        <v>9</v>
      </c>
      <c r="K637" s="253">
        <f t="shared" si="12"/>
        <v>7869.75</v>
      </c>
      <c r="L637" s="267" t="s">
        <v>129</v>
      </c>
      <c r="M637" s="266" t="s">
        <v>62</v>
      </c>
      <c r="N637" s="266" t="s">
        <v>27</v>
      </c>
      <c r="O637" s="265" t="s">
        <v>51</v>
      </c>
      <c r="P637" s="55" t="s">
        <v>52</v>
      </c>
      <c r="Q637" s="56" t="s">
        <v>53</v>
      </c>
    </row>
    <row r="638" spans="1:17" s="250" customFormat="1" ht="51" x14ac:dyDescent="0.25">
      <c r="A638" s="324" t="s">
        <v>1060</v>
      </c>
      <c r="B638" s="262">
        <v>623</v>
      </c>
      <c r="C638" s="264" t="s">
        <v>227</v>
      </c>
      <c r="D638" s="263" t="s">
        <v>727</v>
      </c>
      <c r="E638" s="276" t="s">
        <v>1106</v>
      </c>
      <c r="F638" s="271" t="s">
        <v>1105</v>
      </c>
      <c r="G638" s="275"/>
      <c r="H638" s="269">
        <v>3347.5</v>
      </c>
      <c r="I638" s="268" t="s">
        <v>26</v>
      </c>
      <c r="J638" s="333">
        <v>2</v>
      </c>
      <c r="K638" s="253">
        <f t="shared" si="12"/>
        <v>6695</v>
      </c>
      <c r="L638" s="267" t="s">
        <v>61</v>
      </c>
      <c r="M638" s="266" t="s">
        <v>62</v>
      </c>
      <c r="N638" s="266" t="s">
        <v>27</v>
      </c>
      <c r="O638" s="265" t="s">
        <v>28</v>
      </c>
      <c r="P638" s="55" t="s">
        <v>52</v>
      </c>
      <c r="Q638" s="56" t="s">
        <v>53</v>
      </c>
    </row>
    <row r="639" spans="1:17" s="250" customFormat="1" ht="51" x14ac:dyDescent="0.25">
      <c r="A639" s="324" t="s">
        <v>1060</v>
      </c>
      <c r="B639" s="262">
        <v>624</v>
      </c>
      <c r="C639" s="264" t="s">
        <v>1059</v>
      </c>
      <c r="D639" s="263" t="s">
        <v>770</v>
      </c>
      <c r="E639" s="276" t="s">
        <v>1104</v>
      </c>
      <c r="F639" s="271" t="s">
        <v>1103</v>
      </c>
      <c r="G639" s="275" t="s">
        <v>1036</v>
      </c>
      <c r="H639" s="269">
        <v>30.41</v>
      </c>
      <c r="I639" s="268" t="s">
        <v>26</v>
      </c>
      <c r="J639" s="333">
        <v>1</v>
      </c>
      <c r="K639" s="253">
        <f t="shared" si="12"/>
        <v>30.41</v>
      </c>
      <c r="L639" s="267" t="s">
        <v>49</v>
      </c>
      <c r="M639" s="266" t="s">
        <v>50</v>
      </c>
      <c r="N639" s="266" t="s">
        <v>27</v>
      </c>
      <c r="O639" s="265" t="s">
        <v>51</v>
      </c>
      <c r="P639" s="55" t="s">
        <v>52</v>
      </c>
      <c r="Q639" s="56" t="s">
        <v>53</v>
      </c>
    </row>
    <row r="640" spans="1:17" s="250" customFormat="1" ht="51" x14ac:dyDescent="0.25">
      <c r="A640" s="324" t="s">
        <v>1060</v>
      </c>
      <c r="B640" s="262">
        <v>625</v>
      </c>
      <c r="C640" s="264" t="s">
        <v>1059</v>
      </c>
      <c r="D640" s="263" t="s">
        <v>770</v>
      </c>
      <c r="E640" s="276" t="s">
        <v>1102</v>
      </c>
      <c r="F640" s="271" t="s">
        <v>1101</v>
      </c>
      <c r="G640" s="275"/>
      <c r="H640" s="269">
        <v>951.55499999999995</v>
      </c>
      <c r="I640" s="268" t="s">
        <v>26</v>
      </c>
      <c r="J640" s="333">
        <v>2</v>
      </c>
      <c r="K640" s="253">
        <f t="shared" si="12"/>
        <v>1903.11</v>
      </c>
      <c r="L640" s="267" t="s">
        <v>61</v>
      </c>
      <c r="M640" s="266" t="s">
        <v>62</v>
      </c>
      <c r="N640" s="266" t="s">
        <v>27</v>
      </c>
      <c r="O640" s="265" t="s">
        <v>28</v>
      </c>
      <c r="P640" s="55" t="s">
        <v>52</v>
      </c>
      <c r="Q640" s="56" t="s">
        <v>53</v>
      </c>
    </row>
    <row r="641" spans="1:17" s="250" customFormat="1" ht="51" x14ac:dyDescent="0.25">
      <c r="A641" s="324" t="s">
        <v>1060</v>
      </c>
      <c r="B641" s="262">
        <v>626</v>
      </c>
      <c r="C641" s="264" t="s">
        <v>1059</v>
      </c>
      <c r="D641" s="263" t="s">
        <v>770</v>
      </c>
      <c r="E641" s="276" t="s">
        <v>1100</v>
      </c>
      <c r="F641" s="271" t="s">
        <v>1099</v>
      </c>
      <c r="G641" s="275"/>
      <c r="H641" s="269">
        <v>951.56</v>
      </c>
      <c r="I641" s="268" t="s">
        <v>26</v>
      </c>
      <c r="J641" s="333">
        <v>1</v>
      </c>
      <c r="K641" s="253">
        <f t="shared" si="12"/>
        <v>951.56</v>
      </c>
      <c r="L641" s="267" t="s">
        <v>61</v>
      </c>
      <c r="M641" s="266" t="s">
        <v>62</v>
      </c>
      <c r="N641" s="266" t="s">
        <v>27</v>
      </c>
      <c r="O641" s="265" t="s">
        <v>28</v>
      </c>
      <c r="P641" s="55" t="s">
        <v>52</v>
      </c>
      <c r="Q641" s="56" t="s">
        <v>53</v>
      </c>
    </row>
    <row r="642" spans="1:17" s="250" customFormat="1" ht="51" x14ac:dyDescent="0.25">
      <c r="A642" s="324" t="s">
        <v>1060</v>
      </c>
      <c r="B642" s="262">
        <v>627</v>
      </c>
      <c r="C642" s="264" t="s">
        <v>1059</v>
      </c>
      <c r="D642" s="263" t="s">
        <v>770</v>
      </c>
      <c r="E642" s="276" t="s">
        <v>1098</v>
      </c>
      <c r="F642" s="271" t="s">
        <v>1097</v>
      </c>
      <c r="G642" s="50">
        <v>43160</v>
      </c>
      <c r="H642" s="269">
        <v>187.39986749116608</v>
      </c>
      <c r="I642" s="268" t="s">
        <v>26</v>
      </c>
      <c r="J642" s="333">
        <v>1097</v>
      </c>
      <c r="K642" s="253">
        <f t="shared" si="12"/>
        <v>205577.65463780917</v>
      </c>
      <c r="L642" s="267" t="s">
        <v>49</v>
      </c>
      <c r="M642" s="266" t="s">
        <v>50</v>
      </c>
      <c r="N642" s="266" t="s">
        <v>27</v>
      </c>
      <c r="O642" s="265" t="s">
        <v>51</v>
      </c>
      <c r="P642" s="55" t="s">
        <v>52</v>
      </c>
      <c r="Q642" s="56" t="s">
        <v>53</v>
      </c>
    </row>
    <row r="643" spans="1:17" s="250" customFormat="1" ht="51" x14ac:dyDescent="0.25">
      <c r="A643" s="324" t="s">
        <v>1060</v>
      </c>
      <c r="B643" s="262">
        <v>628</v>
      </c>
      <c r="C643" s="264" t="s">
        <v>1059</v>
      </c>
      <c r="D643" s="263" t="s">
        <v>770</v>
      </c>
      <c r="E643" s="276" t="s">
        <v>1096</v>
      </c>
      <c r="F643" s="271" t="s">
        <v>1095</v>
      </c>
      <c r="G643" s="275" t="s">
        <v>1036</v>
      </c>
      <c r="H643" s="269">
        <v>55.397882352941174</v>
      </c>
      <c r="I643" s="268" t="s">
        <v>26</v>
      </c>
      <c r="J643" s="333">
        <v>170</v>
      </c>
      <c r="K643" s="253">
        <f t="shared" si="12"/>
        <v>9417.64</v>
      </c>
      <c r="L643" s="267" t="s">
        <v>49</v>
      </c>
      <c r="M643" s="266" t="s">
        <v>50</v>
      </c>
      <c r="N643" s="266" t="s">
        <v>27</v>
      </c>
      <c r="O643" s="265" t="s">
        <v>51</v>
      </c>
      <c r="P643" s="55" t="s">
        <v>52</v>
      </c>
      <c r="Q643" s="56" t="s">
        <v>53</v>
      </c>
    </row>
    <row r="644" spans="1:17" s="250" customFormat="1" ht="51" x14ac:dyDescent="0.25">
      <c r="A644" s="324" t="s">
        <v>1060</v>
      </c>
      <c r="B644" s="262">
        <v>629</v>
      </c>
      <c r="C644" s="264" t="s">
        <v>1059</v>
      </c>
      <c r="D644" s="263" t="s">
        <v>770</v>
      </c>
      <c r="E644" s="276" t="s">
        <v>1094</v>
      </c>
      <c r="F644" s="271" t="s">
        <v>1093</v>
      </c>
      <c r="G644" s="275" t="s">
        <v>1036</v>
      </c>
      <c r="H644" s="269">
        <v>25.02</v>
      </c>
      <c r="I644" s="268" t="s">
        <v>26</v>
      </c>
      <c r="J644" s="333">
        <v>1</v>
      </c>
      <c r="K644" s="253">
        <f t="shared" si="12"/>
        <v>25.02</v>
      </c>
      <c r="L644" s="267" t="s">
        <v>49</v>
      </c>
      <c r="M644" s="266" t="s">
        <v>50</v>
      </c>
      <c r="N644" s="266" t="s">
        <v>27</v>
      </c>
      <c r="O644" s="265" t="s">
        <v>51</v>
      </c>
      <c r="P644" s="55" t="s">
        <v>52</v>
      </c>
      <c r="Q644" s="56" t="s">
        <v>53</v>
      </c>
    </row>
    <row r="645" spans="1:17" s="250" customFormat="1" ht="51" x14ac:dyDescent="0.25">
      <c r="A645" s="324" t="s">
        <v>1060</v>
      </c>
      <c r="B645" s="262">
        <v>630</v>
      </c>
      <c r="C645" s="264" t="s">
        <v>1059</v>
      </c>
      <c r="D645" s="263" t="s">
        <v>770</v>
      </c>
      <c r="E645" s="276" t="s">
        <v>1092</v>
      </c>
      <c r="F645" s="271" t="s">
        <v>1091</v>
      </c>
      <c r="G645" s="275" t="s">
        <v>1036</v>
      </c>
      <c r="H645" s="269">
        <v>49.84</v>
      </c>
      <c r="I645" s="268" t="s">
        <v>26</v>
      </c>
      <c r="J645" s="333">
        <v>1</v>
      </c>
      <c r="K645" s="253">
        <f t="shared" si="12"/>
        <v>49.84</v>
      </c>
      <c r="L645" s="267" t="s">
        <v>49</v>
      </c>
      <c r="M645" s="266" t="s">
        <v>50</v>
      </c>
      <c r="N645" s="266" t="s">
        <v>27</v>
      </c>
      <c r="O645" s="265" t="s">
        <v>51</v>
      </c>
      <c r="P645" s="55" t="s">
        <v>52</v>
      </c>
      <c r="Q645" s="56" t="s">
        <v>53</v>
      </c>
    </row>
    <row r="646" spans="1:17" s="250" customFormat="1" ht="51" x14ac:dyDescent="0.25">
      <c r="A646" s="324" t="s">
        <v>1060</v>
      </c>
      <c r="B646" s="262">
        <v>631</v>
      </c>
      <c r="C646" s="264" t="s">
        <v>917</v>
      </c>
      <c r="D646" s="263" t="s">
        <v>770</v>
      </c>
      <c r="E646" s="276" t="s">
        <v>1090</v>
      </c>
      <c r="F646" s="271" t="s">
        <v>1089</v>
      </c>
      <c r="G646" s="275" t="s">
        <v>1036</v>
      </c>
      <c r="H646" s="269">
        <v>6.65</v>
      </c>
      <c r="I646" s="268" t="s">
        <v>771</v>
      </c>
      <c r="J646" s="333">
        <v>39</v>
      </c>
      <c r="K646" s="253">
        <f t="shared" si="12"/>
        <v>259.35000000000002</v>
      </c>
      <c r="L646" s="267" t="s">
        <v>129</v>
      </c>
      <c r="M646" s="266" t="s">
        <v>62</v>
      </c>
      <c r="N646" s="266" t="s">
        <v>27</v>
      </c>
      <c r="O646" s="265" t="s">
        <v>51</v>
      </c>
      <c r="P646" s="55" t="s">
        <v>52</v>
      </c>
      <c r="Q646" s="56" t="s">
        <v>53</v>
      </c>
    </row>
    <row r="647" spans="1:17" s="250" customFormat="1" ht="51" x14ac:dyDescent="0.25">
      <c r="A647" s="324" t="s">
        <v>1060</v>
      </c>
      <c r="B647" s="262">
        <v>632</v>
      </c>
      <c r="C647" s="264" t="s">
        <v>227</v>
      </c>
      <c r="D647" s="263" t="s">
        <v>735</v>
      </c>
      <c r="E647" s="276" t="s">
        <v>1088</v>
      </c>
      <c r="F647" s="271" t="s">
        <v>1087</v>
      </c>
      <c r="G647" s="273" t="s">
        <v>1082</v>
      </c>
      <c r="H647" s="269">
        <v>2065</v>
      </c>
      <c r="I647" s="268" t="s">
        <v>26</v>
      </c>
      <c r="J647" s="333">
        <v>2</v>
      </c>
      <c r="K647" s="253">
        <f t="shared" si="12"/>
        <v>4130</v>
      </c>
      <c r="L647" s="267" t="s">
        <v>49</v>
      </c>
      <c r="M647" s="266" t="s">
        <v>50</v>
      </c>
      <c r="N647" s="266" t="s">
        <v>27</v>
      </c>
      <c r="O647" s="265" t="s">
        <v>51</v>
      </c>
      <c r="P647" s="55" t="s">
        <v>52</v>
      </c>
      <c r="Q647" s="56" t="s">
        <v>53</v>
      </c>
    </row>
    <row r="648" spans="1:17" s="250" customFormat="1" ht="51" x14ac:dyDescent="0.25">
      <c r="A648" s="324" t="s">
        <v>1060</v>
      </c>
      <c r="B648" s="262">
        <v>633</v>
      </c>
      <c r="C648" s="264" t="s">
        <v>227</v>
      </c>
      <c r="D648" s="263" t="s">
        <v>735</v>
      </c>
      <c r="E648" s="276" t="s">
        <v>1086</v>
      </c>
      <c r="F648" s="271" t="s">
        <v>1085</v>
      </c>
      <c r="G648" s="273" t="s">
        <v>1082</v>
      </c>
      <c r="H648" s="269">
        <v>1570.61</v>
      </c>
      <c r="I648" s="268" t="s">
        <v>26</v>
      </c>
      <c r="J648" s="333">
        <v>1</v>
      </c>
      <c r="K648" s="253">
        <f t="shared" si="12"/>
        <v>1570.61</v>
      </c>
      <c r="L648" s="267" t="s">
        <v>49</v>
      </c>
      <c r="M648" s="266" t="s">
        <v>50</v>
      </c>
      <c r="N648" s="266" t="s">
        <v>27</v>
      </c>
      <c r="O648" s="265" t="s">
        <v>51</v>
      </c>
      <c r="P648" s="55" t="s">
        <v>52</v>
      </c>
      <c r="Q648" s="56" t="s">
        <v>53</v>
      </c>
    </row>
    <row r="649" spans="1:17" s="250" customFormat="1" ht="51" x14ac:dyDescent="0.25">
      <c r="A649" s="324" t="s">
        <v>1060</v>
      </c>
      <c r="B649" s="262">
        <v>634</v>
      </c>
      <c r="C649" s="264" t="s">
        <v>227</v>
      </c>
      <c r="D649" s="263" t="s">
        <v>735</v>
      </c>
      <c r="E649" s="276" t="s">
        <v>1084</v>
      </c>
      <c r="F649" s="271" t="s">
        <v>1083</v>
      </c>
      <c r="G649" s="275" t="s">
        <v>1082</v>
      </c>
      <c r="H649" s="269">
        <v>1609.46</v>
      </c>
      <c r="I649" s="268" t="s">
        <v>26</v>
      </c>
      <c r="J649" s="333">
        <v>1</v>
      </c>
      <c r="K649" s="253">
        <f t="shared" si="12"/>
        <v>1609.46</v>
      </c>
      <c r="L649" s="267" t="s">
        <v>49</v>
      </c>
      <c r="M649" s="266" t="s">
        <v>50</v>
      </c>
      <c r="N649" s="266" t="s">
        <v>27</v>
      </c>
      <c r="O649" s="265" t="s">
        <v>51</v>
      </c>
      <c r="P649" s="55" t="s">
        <v>52</v>
      </c>
      <c r="Q649" s="56" t="s">
        <v>53</v>
      </c>
    </row>
    <row r="650" spans="1:17" s="250" customFormat="1" ht="51" x14ac:dyDescent="0.25">
      <c r="A650" s="324" t="s">
        <v>1060</v>
      </c>
      <c r="B650" s="262">
        <v>635</v>
      </c>
      <c r="C650" s="264" t="s">
        <v>1059</v>
      </c>
      <c r="D650" s="263" t="s">
        <v>770</v>
      </c>
      <c r="E650" s="276" t="s">
        <v>1081</v>
      </c>
      <c r="F650" s="271" t="s">
        <v>1080</v>
      </c>
      <c r="G650" s="275">
        <v>43160</v>
      </c>
      <c r="H650" s="269">
        <v>4516.3950000000004</v>
      </c>
      <c r="I650" s="268" t="s">
        <v>26</v>
      </c>
      <c r="J650" s="333">
        <v>2</v>
      </c>
      <c r="K650" s="253">
        <f t="shared" si="12"/>
        <v>9032.7900000000009</v>
      </c>
      <c r="L650" s="267" t="s">
        <v>49</v>
      </c>
      <c r="M650" s="266" t="s">
        <v>50</v>
      </c>
      <c r="N650" s="266" t="s">
        <v>27</v>
      </c>
      <c r="O650" s="265" t="s">
        <v>51</v>
      </c>
      <c r="P650" s="55" t="s">
        <v>52</v>
      </c>
      <c r="Q650" s="56" t="s">
        <v>53</v>
      </c>
    </row>
    <row r="651" spans="1:17" s="250" customFormat="1" ht="51" x14ac:dyDescent="0.25">
      <c r="A651" s="324" t="s">
        <v>1060</v>
      </c>
      <c r="B651" s="262">
        <v>636</v>
      </c>
      <c r="C651" s="264" t="s">
        <v>917</v>
      </c>
      <c r="D651" s="263" t="s">
        <v>770</v>
      </c>
      <c r="E651" s="276" t="s">
        <v>1079</v>
      </c>
      <c r="F651" s="271" t="s">
        <v>1077</v>
      </c>
      <c r="G651" s="275" t="s">
        <v>1036</v>
      </c>
      <c r="H651" s="269">
        <v>336.97777777777782</v>
      </c>
      <c r="I651" s="268" t="s">
        <v>896</v>
      </c>
      <c r="J651" s="333">
        <v>4.5</v>
      </c>
      <c r="K651" s="253">
        <f t="shared" si="12"/>
        <v>1516.4</v>
      </c>
      <c r="L651" s="267" t="s">
        <v>49</v>
      </c>
      <c r="M651" s="266" t="s">
        <v>50</v>
      </c>
      <c r="N651" s="266" t="s">
        <v>27</v>
      </c>
      <c r="O651" s="265" t="s">
        <v>51</v>
      </c>
      <c r="P651" s="55" t="s">
        <v>52</v>
      </c>
      <c r="Q651" s="56" t="s">
        <v>53</v>
      </c>
    </row>
    <row r="652" spans="1:17" s="250" customFormat="1" ht="51" x14ac:dyDescent="0.25">
      <c r="A652" s="324" t="s">
        <v>1060</v>
      </c>
      <c r="B652" s="262">
        <v>637</v>
      </c>
      <c r="C652" s="264" t="s">
        <v>917</v>
      </c>
      <c r="D652" s="263" t="s">
        <v>770</v>
      </c>
      <c r="E652" s="276" t="s">
        <v>1078</v>
      </c>
      <c r="F652" s="271" t="s">
        <v>1077</v>
      </c>
      <c r="G652" s="275" t="s">
        <v>1036</v>
      </c>
      <c r="H652" s="269">
        <v>1.5645882352941178</v>
      </c>
      <c r="I652" s="268" t="s">
        <v>26</v>
      </c>
      <c r="J652" s="333">
        <v>85</v>
      </c>
      <c r="K652" s="253">
        <f t="shared" si="12"/>
        <v>132.99</v>
      </c>
      <c r="L652" s="267" t="s">
        <v>49</v>
      </c>
      <c r="M652" s="266" t="s">
        <v>50</v>
      </c>
      <c r="N652" s="266" t="s">
        <v>27</v>
      </c>
      <c r="O652" s="265" t="s">
        <v>51</v>
      </c>
      <c r="P652" s="55" t="s">
        <v>52</v>
      </c>
      <c r="Q652" s="56" t="s">
        <v>53</v>
      </c>
    </row>
    <row r="653" spans="1:17" s="250" customFormat="1" ht="51" x14ac:dyDescent="0.25">
      <c r="A653" s="324" t="s">
        <v>1060</v>
      </c>
      <c r="B653" s="262">
        <v>638</v>
      </c>
      <c r="C653" s="264" t="s">
        <v>1076</v>
      </c>
      <c r="D653" s="263" t="s">
        <v>735</v>
      </c>
      <c r="E653" s="276" t="s">
        <v>1075</v>
      </c>
      <c r="F653" s="271" t="s">
        <v>1074</v>
      </c>
      <c r="G653" s="275" t="s">
        <v>1073</v>
      </c>
      <c r="H653" s="269">
        <v>12073.73</v>
      </c>
      <c r="I653" s="268" t="s">
        <v>26</v>
      </c>
      <c r="J653" s="333">
        <v>1</v>
      </c>
      <c r="K653" s="253">
        <f t="shared" si="12"/>
        <v>12073.73</v>
      </c>
      <c r="L653" s="267" t="s">
        <v>129</v>
      </c>
      <c r="M653" s="266" t="s">
        <v>62</v>
      </c>
      <c r="N653" s="266" t="s">
        <v>27</v>
      </c>
      <c r="O653" s="265" t="s">
        <v>51</v>
      </c>
      <c r="P653" s="55" t="s">
        <v>52</v>
      </c>
      <c r="Q653" s="56" t="s">
        <v>53</v>
      </c>
    </row>
    <row r="654" spans="1:17" s="250" customFormat="1" ht="51" x14ac:dyDescent="0.25">
      <c r="A654" s="324" t="s">
        <v>1060</v>
      </c>
      <c r="B654" s="262">
        <v>639</v>
      </c>
      <c r="C654" s="264" t="s">
        <v>227</v>
      </c>
      <c r="D654" s="263" t="s">
        <v>1072</v>
      </c>
      <c r="E654" s="276" t="s">
        <v>1071</v>
      </c>
      <c r="F654" s="271" t="s">
        <v>1070</v>
      </c>
      <c r="G654" s="275" t="s">
        <v>1069</v>
      </c>
      <c r="H654" s="269">
        <v>3250</v>
      </c>
      <c r="I654" s="268" t="s">
        <v>26</v>
      </c>
      <c r="J654" s="333">
        <v>1</v>
      </c>
      <c r="K654" s="253">
        <f t="shared" si="12"/>
        <v>3250</v>
      </c>
      <c r="L654" s="267" t="s">
        <v>129</v>
      </c>
      <c r="M654" s="266" t="s">
        <v>62</v>
      </c>
      <c r="N654" s="266" t="s">
        <v>27</v>
      </c>
      <c r="O654" s="265" t="s">
        <v>51</v>
      </c>
      <c r="P654" s="55" t="s">
        <v>52</v>
      </c>
      <c r="Q654" s="56" t="s">
        <v>53</v>
      </c>
    </row>
    <row r="655" spans="1:17" s="250" customFormat="1" ht="51" x14ac:dyDescent="0.25">
      <c r="A655" s="324" t="s">
        <v>1060</v>
      </c>
      <c r="B655" s="262">
        <v>640</v>
      </c>
      <c r="C655" s="264" t="s">
        <v>1068</v>
      </c>
      <c r="D655" s="263" t="s">
        <v>1043</v>
      </c>
      <c r="E655" s="276" t="s">
        <v>1067</v>
      </c>
      <c r="F655" s="271" t="s">
        <v>1066</v>
      </c>
      <c r="G655" s="275" t="s">
        <v>1065</v>
      </c>
      <c r="H655" s="269">
        <v>70</v>
      </c>
      <c r="I655" s="268" t="s">
        <v>771</v>
      </c>
      <c r="J655" s="333">
        <v>20</v>
      </c>
      <c r="K655" s="253">
        <f t="shared" si="12"/>
        <v>1400</v>
      </c>
      <c r="L655" s="267" t="s">
        <v>129</v>
      </c>
      <c r="M655" s="266" t="s">
        <v>62</v>
      </c>
      <c r="N655" s="266" t="s">
        <v>27</v>
      </c>
      <c r="O655" s="265" t="s">
        <v>51</v>
      </c>
      <c r="P655" s="55" t="s">
        <v>52</v>
      </c>
      <c r="Q655" s="56" t="s">
        <v>53</v>
      </c>
    </row>
    <row r="656" spans="1:17" s="250" customFormat="1" ht="51" x14ac:dyDescent="0.25">
      <c r="A656" s="324" t="s">
        <v>1060</v>
      </c>
      <c r="B656" s="262">
        <v>641</v>
      </c>
      <c r="C656" s="264" t="s">
        <v>1059</v>
      </c>
      <c r="D656" s="263" t="s">
        <v>770</v>
      </c>
      <c r="E656" s="276" t="s">
        <v>1064</v>
      </c>
      <c r="F656" s="271" t="s">
        <v>1063</v>
      </c>
      <c r="G656" s="275">
        <v>43160</v>
      </c>
      <c r="H656" s="269">
        <v>2749.11</v>
      </c>
      <c r="I656" s="268" t="s">
        <v>26</v>
      </c>
      <c r="J656" s="333">
        <v>6</v>
      </c>
      <c r="K656" s="253">
        <f t="shared" si="12"/>
        <v>16494.66</v>
      </c>
      <c r="L656" s="267" t="s">
        <v>49</v>
      </c>
      <c r="M656" s="266" t="s">
        <v>50</v>
      </c>
      <c r="N656" s="266" t="s">
        <v>27</v>
      </c>
      <c r="O656" s="265" t="s">
        <v>51</v>
      </c>
      <c r="P656" s="55" t="s">
        <v>52</v>
      </c>
      <c r="Q656" s="56" t="s">
        <v>53</v>
      </c>
    </row>
    <row r="657" spans="1:17" s="250" customFormat="1" ht="51" x14ac:dyDescent="0.25">
      <c r="A657" s="324" t="s">
        <v>1060</v>
      </c>
      <c r="B657" s="262">
        <v>642</v>
      </c>
      <c r="C657" s="264" t="s">
        <v>1059</v>
      </c>
      <c r="D657" s="263" t="s">
        <v>770</v>
      </c>
      <c r="E657" s="276" t="s">
        <v>1062</v>
      </c>
      <c r="F657" s="271" t="s">
        <v>1061</v>
      </c>
      <c r="G657" s="275">
        <v>43160</v>
      </c>
      <c r="H657" s="269">
        <v>4974.58</v>
      </c>
      <c r="I657" s="268" t="s">
        <v>26</v>
      </c>
      <c r="J657" s="333">
        <v>1</v>
      </c>
      <c r="K657" s="253">
        <f t="shared" si="12"/>
        <v>4974.58</v>
      </c>
      <c r="L657" s="267" t="s">
        <v>49</v>
      </c>
      <c r="M657" s="266" t="s">
        <v>50</v>
      </c>
      <c r="N657" s="266" t="s">
        <v>27</v>
      </c>
      <c r="O657" s="265" t="s">
        <v>51</v>
      </c>
      <c r="P657" s="55" t="s">
        <v>52</v>
      </c>
      <c r="Q657" s="56" t="s">
        <v>53</v>
      </c>
    </row>
    <row r="658" spans="1:17" s="250" customFormat="1" ht="51" x14ac:dyDescent="0.25">
      <c r="A658" s="324" t="s">
        <v>1060</v>
      </c>
      <c r="B658" s="262">
        <v>643</v>
      </c>
      <c r="C658" s="264" t="s">
        <v>1059</v>
      </c>
      <c r="D658" s="263" t="s">
        <v>770</v>
      </c>
      <c r="E658" s="276" t="s">
        <v>1058</v>
      </c>
      <c r="F658" s="271" t="s">
        <v>1057</v>
      </c>
      <c r="G658" s="275">
        <v>43160</v>
      </c>
      <c r="H658" s="269">
        <v>4974.58</v>
      </c>
      <c r="I658" s="268" t="s">
        <v>26</v>
      </c>
      <c r="J658" s="333">
        <v>1</v>
      </c>
      <c r="K658" s="253">
        <f t="shared" si="12"/>
        <v>4974.58</v>
      </c>
      <c r="L658" s="267" t="s">
        <v>49</v>
      </c>
      <c r="M658" s="266" t="s">
        <v>50</v>
      </c>
      <c r="N658" s="266" t="s">
        <v>27</v>
      </c>
      <c r="O658" s="265" t="s">
        <v>51</v>
      </c>
      <c r="P658" s="55" t="s">
        <v>52</v>
      </c>
      <c r="Q658" s="56" t="s">
        <v>53</v>
      </c>
    </row>
    <row r="659" spans="1:17" s="250" customFormat="1" ht="51" x14ac:dyDescent="0.25">
      <c r="A659" s="324" t="s">
        <v>1056</v>
      </c>
      <c r="B659" s="262">
        <v>644</v>
      </c>
      <c r="C659" s="264" t="s">
        <v>1055</v>
      </c>
      <c r="D659" s="263" t="s">
        <v>770</v>
      </c>
      <c r="E659" s="276" t="s">
        <v>1054</v>
      </c>
      <c r="F659" s="271" t="s">
        <v>1053</v>
      </c>
      <c r="G659" s="275">
        <v>43160</v>
      </c>
      <c r="H659" s="269">
        <v>830.54375000000005</v>
      </c>
      <c r="I659" s="268" t="s">
        <v>26</v>
      </c>
      <c r="J659" s="333">
        <v>8</v>
      </c>
      <c r="K659" s="253">
        <f t="shared" si="12"/>
        <v>6644.35</v>
      </c>
      <c r="L659" s="267" t="s">
        <v>49</v>
      </c>
      <c r="M659" s="266" t="s">
        <v>50</v>
      </c>
      <c r="N659" s="266" t="s">
        <v>27</v>
      </c>
      <c r="O659" s="265" t="s">
        <v>51</v>
      </c>
      <c r="P659" s="55" t="s">
        <v>52</v>
      </c>
      <c r="Q659" s="56" t="s">
        <v>53</v>
      </c>
    </row>
    <row r="660" spans="1:17" s="250" customFormat="1" ht="51" x14ac:dyDescent="0.25">
      <c r="A660" s="324" t="s">
        <v>724</v>
      </c>
      <c r="B660" s="262">
        <v>645</v>
      </c>
      <c r="C660" s="264" t="s">
        <v>1052</v>
      </c>
      <c r="D660" s="263" t="s">
        <v>1043</v>
      </c>
      <c r="E660" s="276" t="s">
        <v>1051</v>
      </c>
      <c r="F660" s="271" t="s">
        <v>1050</v>
      </c>
      <c r="G660" s="275" t="s">
        <v>1036</v>
      </c>
      <c r="H660" s="269">
        <v>2056.9299999999998</v>
      </c>
      <c r="I660" s="268" t="s">
        <v>26</v>
      </c>
      <c r="J660" s="333">
        <v>1</v>
      </c>
      <c r="K660" s="253">
        <f t="shared" si="12"/>
        <v>2056.9299999999998</v>
      </c>
      <c r="L660" s="267" t="s">
        <v>49</v>
      </c>
      <c r="M660" s="266" t="s">
        <v>50</v>
      </c>
      <c r="N660" s="266" t="s">
        <v>27</v>
      </c>
      <c r="O660" s="265" t="s">
        <v>51</v>
      </c>
      <c r="P660" s="55" t="s">
        <v>52</v>
      </c>
      <c r="Q660" s="56" t="s">
        <v>53</v>
      </c>
    </row>
    <row r="661" spans="1:17" s="250" customFormat="1" ht="51" x14ac:dyDescent="0.25">
      <c r="A661" s="324" t="s">
        <v>1045</v>
      </c>
      <c r="B661" s="262">
        <v>646</v>
      </c>
      <c r="C661" s="264" t="s">
        <v>1044</v>
      </c>
      <c r="D661" s="263" t="s">
        <v>1043</v>
      </c>
      <c r="E661" s="274" t="s">
        <v>1049</v>
      </c>
      <c r="F661" s="271" t="s">
        <v>1048</v>
      </c>
      <c r="G661" s="273" t="s">
        <v>1036</v>
      </c>
      <c r="H661" s="269">
        <v>408.12142857142857</v>
      </c>
      <c r="I661" s="268" t="s">
        <v>26</v>
      </c>
      <c r="J661" s="333">
        <v>14</v>
      </c>
      <c r="K661" s="253">
        <f t="shared" si="12"/>
        <v>5713.7</v>
      </c>
      <c r="L661" s="267"/>
      <c r="M661" s="266" t="s">
        <v>1040</v>
      </c>
      <c r="N661" s="266" t="s">
        <v>27</v>
      </c>
      <c r="O661" s="265" t="s">
        <v>51</v>
      </c>
      <c r="P661" s="55" t="s">
        <v>52</v>
      </c>
      <c r="Q661" s="56" t="s">
        <v>53</v>
      </c>
    </row>
    <row r="662" spans="1:17" s="250" customFormat="1" ht="51" x14ac:dyDescent="0.25">
      <c r="A662" s="324" t="s">
        <v>1045</v>
      </c>
      <c r="B662" s="262">
        <v>647</v>
      </c>
      <c r="C662" s="264" t="s">
        <v>1044</v>
      </c>
      <c r="D662" s="263" t="s">
        <v>1043</v>
      </c>
      <c r="E662" s="274" t="s">
        <v>1047</v>
      </c>
      <c r="F662" s="271" t="s">
        <v>1046</v>
      </c>
      <c r="G662" s="273" t="s">
        <v>1036</v>
      </c>
      <c r="H662" s="269">
        <v>464.12</v>
      </c>
      <c r="I662" s="268" t="s">
        <v>26</v>
      </c>
      <c r="J662" s="333">
        <v>1</v>
      </c>
      <c r="K662" s="253">
        <f t="shared" si="12"/>
        <v>464.12</v>
      </c>
      <c r="L662" s="267"/>
      <c r="M662" s="266" t="s">
        <v>1040</v>
      </c>
      <c r="N662" s="266" t="s">
        <v>27</v>
      </c>
      <c r="O662" s="265" t="s">
        <v>51</v>
      </c>
      <c r="P662" s="55" t="s">
        <v>52</v>
      </c>
      <c r="Q662" s="56" t="s">
        <v>53</v>
      </c>
    </row>
    <row r="663" spans="1:17" s="250" customFormat="1" ht="51" x14ac:dyDescent="0.25">
      <c r="A663" s="324" t="s">
        <v>1045</v>
      </c>
      <c r="B663" s="262">
        <v>648</v>
      </c>
      <c r="C663" s="264" t="s">
        <v>1044</v>
      </c>
      <c r="D663" s="263" t="s">
        <v>1043</v>
      </c>
      <c r="E663" s="274" t="s">
        <v>1042</v>
      </c>
      <c r="F663" s="271" t="s">
        <v>1041</v>
      </c>
      <c r="G663" s="273" t="s">
        <v>1036</v>
      </c>
      <c r="H663" s="269">
        <v>370</v>
      </c>
      <c r="I663" s="268" t="s">
        <v>26</v>
      </c>
      <c r="J663" s="333">
        <v>3</v>
      </c>
      <c r="K663" s="253">
        <f t="shared" si="12"/>
        <v>1110</v>
      </c>
      <c r="L663" s="267"/>
      <c r="M663" s="266" t="s">
        <v>1040</v>
      </c>
      <c r="N663" s="266" t="s">
        <v>27</v>
      </c>
      <c r="O663" s="265" t="s">
        <v>51</v>
      </c>
      <c r="P663" s="55" t="s">
        <v>52</v>
      </c>
      <c r="Q663" s="56" t="s">
        <v>53</v>
      </c>
    </row>
    <row r="664" spans="1:17" s="250" customFormat="1" ht="51" x14ac:dyDescent="0.25">
      <c r="A664" s="324" t="s">
        <v>1039</v>
      </c>
      <c r="B664" s="262">
        <v>649</v>
      </c>
      <c r="C664" s="272" t="s">
        <v>1038</v>
      </c>
      <c r="D664" s="263" t="s">
        <v>770</v>
      </c>
      <c r="E664" s="263">
        <v>84453152</v>
      </c>
      <c r="F664" s="271" t="s">
        <v>1037</v>
      </c>
      <c r="G664" s="270" t="s">
        <v>1036</v>
      </c>
      <c r="H664" s="269">
        <v>83.835999999999999</v>
      </c>
      <c r="I664" s="268" t="s">
        <v>26</v>
      </c>
      <c r="J664" s="333">
        <v>5</v>
      </c>
      <c r="K664" s="253">
        <f t="shared" si="12"/>
        <v>419.18</v>
      </c>
      <c r="L664" s="267" t="s">
        <v>49</v>
      </c>
      <c r="M664" s="53" t="s">
        <v>50</v>
      </c>
      <c r="N664" s="266" t="s">
        <v>27</v>
      </c>
      <c r="O664" s="265" t="s">
        <v>51</v>
      </c>
      <c r="P664" s="55" t="s">
        <v>52</v>
      </c>
      <c r="Q664" s="56" t="s">
        <v>53</v>
      </c>
    </row>
    <row r="665" spans="1:17" s="250" customFormat="1" ht="51" x14ac:dyDescent="0.25">
      <c r="A665" s="324" t="s">
        <v>967</v>
      </c>
      <c r="B665" s="262">
        <v>650</v>
      </c>
      <c r="C665" s="260" t="s">
        <v>858</v>
      </c>
      <c r="D665" s="259" t="s">
        <v>727</v>
      </c>
      <c r="E665" s="258" t="s">
        <v>1035</v>
      </c>
      <c r="F665" s="257" t="s">
        <v>1034</v>
      </c>
      <c r="G665" s="256">
        <v>43190</v>
      </c>
      <c r="H665" s="255">
        <v>568.67857142857144</v>
      </c>
      <c r="I665" s="254" t="s">
        <v>26</v>
      </c>
      <c r="J665" s="335">
        <v>21</v>
      </c>
      <c r="K665" s="253">
        <f t="shared" si="12"/>
        <v>11942.25</v>
      </c>
      <c r="L665" s="252" t="str">
        <f>'[1]16.1.Новые (НВЛ) ТМЦ'!L15</f>
        <v>Аверьянова О.В. (Федорцов В.Г.)</v>
      </c>
      <c r="M665" s="116" t="str">
        <f>L665</f>
        <v>Аверьянова О.В. (Федорцов В.Г.)</v>
      </c>
      <c r="N665" s="251" t="str">
        <f>'[1]16.1.Новые (НВЛ) ТМЦ'!M15</f>
        <v>Невостребовано</v>
      </c>
      <c r="O665" s="251" t="str">
        <f>'[1]16.1.Новые (НВЛ) ТМЦ'!N15</f>
        <v>удовлетворительное</v>
      </c>
      <c r="P665" s="113" t="s">
        <v>52</v>
      </c>
      <c r="Q665" s="112" t="s">
        <v>53</v>
      </c>
    </row>
    <row r="666" spans="1:17" s="250" customFormat="1" ht="51" x14ac:dyDescent="0.25">
      <c r="A666" s="324" t="s">
        <v>724</v>
      </c>
      <c r="B666" s="262">
        <v>651</v>
      </c>
      <c r="C666" s="264" t="s">
        <v>464</v>
      </c>
      <c r="D666" s="263" t="s">
        <v>770</v>
      </c>
      <c r="E666" s="258" t="s">
        <v>1033</v>
      </c>
      <c r="F666" s="257" t="s">
        <v>1032</v>
      </c>
      <c r="G666" s="256"/>
      <c r="H666" s="255">
        <v>970.2</v>
      </c>
      <c r="I666" s="254" t="s">
        <v>26</v>
      </c>
      <c r="J666" s="335">
        <v>1</v>
      </c>
      <c r="K666" s="253">
        <f t="shared" si="12"/>
        <v>970.2</v>
      </c>
      <c r="L666" s="252" t="s">
        <v>485</v>
      </c>
      <c r="M666" s="116">
        <v>2</v>
      </c>
      <c r="N666" s="251" t="s">
        <v>27</v>
      </c>
      <c r="O666" s="251" t="s">
        <v>28</v>
      </c>
      <c r="P666" s="55" t="s">
        <v>52</v>
      </c>
      <c r="Q666" s="56" t="s">
        <v>53</v>
      </c>
    </row>
    <row r="667" spans="1:17" s="250" customFormat="1" ht="51" x14ac:dyDescent="0.25">
      <c r="A667" s="324" t="s">
        <v>724</v>
      </c>
      <c r="B667" s="262">
        <v>652</v>
      </c>
      <c r="C667" s="260" t="s">
        <v>1031</v>
      </c>
      <c r="D667" s="259" t="s">
        <v>800</v>
      </c>
      <c r="E667" s="258" t="s">
        <v>1030</v>
      </c>
      <c r="F667" s="257" t="s">
        <v>1029</v>
      </c>
      <c r="G667" s="256"/>
      <c r="H667" s="255">
        <v>34</v>
      </c>
      <c r="I667" s="254" t="s">
        <v>896</v>
      </c>
      <c r="J667" s="335">
        <v>3862.5</v>
      </c>
      <c r="K667" s="253">
        <f t="shared" si="12"/>
        <v>131325</v>
      </c>
      <c r="L667" s="252" t="s">
        <v>485</v>
      </c>
      <c r="M667" s="116">
        <v>2</v>
      </c>
      <c r="N667" s="251" t="s">
        <v>27</v>
      </c>
      <c r="O667" s="251" t="s">
        <v>28</v>
      </c>
      <c r="P667" s="55" t="s">
        <v>52</v>
      </c>
      <c r="Q667" s="56" t="s">
        <v>53</v>
      </c>
    </row>
    <row r="668" spans="1:17" s="250" customFormat="1" ht="51" x14ac:dyDescent="0.25">
      <c r="A668" s="324" t="s">
        <v>724</v>
      </c>
      <c r="B668" s="262">
        <v>653</v>
      </c>
      <c r="C668" s="260" t="s">
        <v>784</v>
      </c>
      <c r="D668" s="263" t="s">
        <v>783</v>
      </c>
      <c r="E668" s="258" t="s">
        <v>1028</v>
      </c>
      <c r="F668" s="257" t="s">
        <v>1027</v>
      </c>
      <c r="G668" s="256"/>
      <c r="H668" s="255">
        <v>11.79</v>
      </c>
      <c r="I668" s="254" t="s">
        <v>26</v>
      </c>
      <c r="J668" s="335">
        <v>2</v>
      </c>
      <c r="K668" s="253">
        <f t="shared" si="12"/>
        <v>23.58</v>
      </c>
      <c r="L668" s="252" t="s">
        <v>485</v>
      </c>
      <c r="M668" s="116">
        <v>2</v>
      </c>
      <c r="N668" s="251" t="s">
        <v>27</v>
      </c>
      <c r="O668" s="251" t="s">
        <v>28</v>
      </c>
      <c r="P668" s="113" t="s">
        <v>52</v>
      </c>
      <c r="Q668" s="112" t="s">
        <v>53</v>
      </c>
    </row>
    <row r="669" spans="1:17" s="250" customFormat="1" ht="51" x14ac:dyDescent="0.25">
      <c r="A669" s="324" t="s">
        <v>724</v>
      </c>
      <c r="B669" s="262">
        <v>654</v>
      </c>
      <c r="C669" s="260" t="s">
        <v>784</v>
      </c>
      <c r="D669" s="263" t="s">
        <v>783</v>
      </c>
      <c r="E669" s="258" t="s">
        <v>1026</v>
      </c>
      <c r="F669" s="257" t="s">
        <v>1025</v>
      </c>
      <c r="G669" s="256"/>
      <c r="H669" s="255">
        <v>1663.88</v>
      </c>
      <c r="I669" s="254" t="s">
        <v>26</v>
      </c>
      <c r="J669" s="335">
        <v>6</v>
      </c>
      <c r="K669" s="253">
        <f t="shared" si="12"/>
        <v>9983.2800000000007</v>
      </c>
      <c r="L669" s="252" t="s">
        <v>485</v>
      </c>
      <c r="M669" s="116">
        <v>2</v>
      </c>
      <c r="N669" s="251" t="s">
        <v>27</v>
      </c>
      <c r="O669" s="251" t="s">
        <v>28</v>
      </c>
      <c r="P669" s="55" t="s">
        <v>52</v>
      </c>
      <c r="Q669" s="56" t="s">
        <v>53</v>
      </c>
    </row>
    <row r="670" spans="1:17" s="250" customFormat="1" ht="51" x14ac:dyDescent="0.25">
      <c r="A670" s="324" t="s">
        <v>724</v>
      </c>
      <c r="B670" s="262">
        <v>655</v>
      </c>
      <c r="C670" s="260" t="s">
        <v>784</v>
      </c>
      <c r="D670" s="263" t="s">
        <v>783</v>
      </c>
      <c r="E670" s="258" t="s">
        <v>1024</v>
      </c>
      <c r="F670" s="257" t="s">
        <v>1023</v>
      </c>
      <c r="G670" s="256"/>
      <c r="H670" s="255">
        <v>345.78</v>
      </c>
      <c r="I670" s="254" t="s">
        <v>26</v>
      </c>
      <c r="J670" s="335">
        <v>5</v>
      </c>
      <c r="K670" s="253">
        <f t="shared" si="12"/>
        <v>1728.8999999999999</v>
      </c>
      <c r="L670" s="252" t="s">
        <v>485</v>
      </c>
      <c r="M670" s="116">
        <v>2</v>
      </c>
      <c r="N670" s="251" t="s">
        <v>27</v>
      </c>
      <c r="O670" s="251" t="s">
        <v>28</v>
      </c>
      <c r="P670" s="113" t="s">
        <v>52</v>
      </c>
      <c r="Q670" s="112" t="s">
        <v>53</v>
      </c>
    </row>
    <row r="671" spans="1:17" s="250" customFormat="1" ht="51" x14ac:dyDescent="0.25">
      <c r="A671" s="324" t="s">
        <v>724</v>
      </c>
      <c r="B671" s="262">
        <v>656</v>
      </c>
      <c r="C671" s="260" t="s">
        <v>784</v>
      </c>
      <c r="D671" s="263" t="s">
        <v>783</v>
      </c>
      <c r="E671" s="258" t="s">
        <v>1022</v>
      </c>
      <c r="F671" s="257" t="s">
        <v>1021</v>
      </c>
      <c r="G671" s="256"/>
      <c r="H671" s="255">
        <v>4535.58</v>
      </c>
      <c r="I671" s="254" t="s">
        <v>104</v>
      </c>
      <c r="J671" s="335">
        <v>1</v>
      </c>
      <c r="K671" s="253">
        <f t="shared" si="12"/>
        <v>4535.58</v>
      </c>
      <c r="L671" s="252" t="s">
        <v>485</v>
      </c>
      <c r="M671" s="116">
        <v>2</v>
      </c>
      <c r="N671" s="251" t="s">
        <v>27</v>
      </c>
      <c r="O671" s="251" t="s">
        <v>28</v>
      </c>
      <c r="P671" s="55" t="s">
        <v>52</v>
      </c>
      <c r="Q671" s="56" t="s">
        <v>53</v>
      </c>
    </row>
    <row r="672" spans="1:17" s="250" customFormat="1" ht="51" x14ac:dyDescent="0.25">
      <c r="A672" s="324" t="s">
        <v>724</v>
      </c>
      <c r="B672" s="262">
        <v>657</v>
      </c>
      <c r="C672" s="260" t="s">
        <v>784</v>
      </c>
      <c r="D672" s="263" t="s">
        <v>783</v>
      </c>
      <c r="E672" s="258" t="s">
        <v>1020</v>
      </c>
      <c r="F672" s="257" t="s">
        <v>1019</v>
      </c>
      <c r="G672" s="256"/>
      <c r="H672" s="255">
        <v>20.94</v>
      </c>
      <c r="I672" s="254" t="s">
        <v>26</v>
      </c>
      <c r="J672" s="335">
        <v>5</v>
      </c>
      <c r="K672" s="253">
        <f t="shared" si="12"/>
        <v>104.7</v>
      </c>
      <c r="L672" s="252" t="s">
        <v>485</v>
      </c>
      <c r="M672" s="116">
        <v>2</v>
      </c>
      <c r="N672" s="251" t="s">
        <v>27</v>
      </c>
      <c r="O672" s="251" t="s">
        <v>28</v>
      </c>
      <c r="P672" s="113" t="s">
        <v>52</v>
      </c>
      <c r="Q672" s="112" t="s">
        <v>53</v>
      </c>
    </row>
    <row r="673" spans="1:17" s="250" customFormat="1" ht="51" x14ac:dyDescent="0.25">
      <c r="A673" s="324" t="s">
        <v>724</v>
      </c>
      <c r="B673" s="262">
        <v>658</v>
      </c>
      <c r="C673" s="260" t="s">
        <v>784</v>
      </c>
      <c r="D673" s="263" t="s">
        <v>783</v>
      </c>
      <c r="E673" s="258" t="s">
        <v>1018</v>
      </c>
      <c r="F673" s="257" t="s">
        <v>1017</v>
      </c>
      <c r="G673" s="256"/>
      <c r="H673" s="255">
        <v>528.37</v>
      </c>
      <c r="I673" s="254" t="s">
        <v>26</v>
      </c>
      <c r="J673" s="335">
        <v>37</v>
      </c>
      <c r="K673" s="253">
        <f t="shared" si="12"/>
        <v>19549.689999999999</v>
      </c>
      <c r="L673" s="252" t="s">
        <v>485</v>
      </c>
      <c r="M673" s="116">
        <v>2</v>
      </c>
      <c r="N673" s="251" t="s">
        <v>27</v>
      </c>
      <c r="O673" s="251" t="s">
        <v>28</v>
      </c>
      <c r="P673" s="55" t="s">
        <v>52</v>
      </c>
      <c r="Q673" s="56" t="s">
        <v>53</v>
      </c>
    </row>
    <row r="674" spans="1:17" s="250" customFormat="1" ht="51" x14ac:dyDescent="0.25">
      <c r="A674" s="324" t="s">
        <v>724</v>
      </c>
      <c r="B674" s="262">
        <v>659</v>
      </c>
      <c r="C674" s="260" t="s">
        <v>784</v>
      </c>
      <c r="D674" s="263" t="s">
        <v>783</v>
      </c>
      <c r="E674" s="258" t="s">
        <v>1016</v>
      </c>
      <c r="F674" s="257" t="s">
        <v>1015</v>
      </c>
      <c r="G674" s="256"/>
      <c r="H674" s="255">
        <v>1031.78</v>
      </c>
      <c r="I674" s="254" t="s">
        <v>26</v>
      </c>
      <c r="J674" s="335">
        <v>36</v>
      </c>
      <c r="K674" s="253">
        <f t="shared" si="12"/>
        <v>37144.080000000002</v>
      </c>
      <c r="L674" s="252" t="s">
        <v>485</v>
      </c>
      <c r="M674" s="116">
        <v>2</v>
      </c>
      <c r="N674" s="251" t="s">
        <v>27</v>
      </c>
      <c r="O674" s="251" t="s">
        <v>28</v>
      </c>
      <c r="P674" s="113" t="s">
        <v>52</v>
      </c>
      <c r="Q674" s="112" t="s">
        <v>53</v>
      </c>
    </row>
    <row r="675" spans="1:17" s="250" customFormat="1" ht="51" x14ac:dyDescent="0.25">
      <c r="A675" s="324" t="s">
        <v>724</v>
      </c>
      <c r="B675" s="262">
        <v>660</v>
      </c>
      <c r="C675" s="260" t="s">
        <v>784</v>
      </c>
      <c r="D675" s="263" t="s">
        <v>783</v>
      </c>
      <c r="E675" s="258" t="s">
        <v>1014</v>
      </c>
      <c r="F675" s="257" t="s">
        <v>1013</v>
      </c>
      <c r="G675" s="256"/>
      <c r="H675" s="255">
        <v>90.08</v>
      </c>
      <c r="I675" s="254" t="s">
        <v>26</v>
      </c>
      <c r="J675" s="335">
        <v>19</v>
      </c>
      <c r="K675" s="253">
        <f t="shared" ref="K675:K738" si="13">J675*H675</f>
        <v>1711.52</v>
      </c>
      <c r="L675" s="252" t="s">
        <v>485</v>
      </c>
      <c r="M675" s="116">
        <v>2</v>
      </c>
      <c r="N675" s="251" t="s">
        <v>27</v>
      </c>
      <c r="O675" s="251" t="s">
        <v>28</v>
      </c>
      <c r="P675" s="55" t="s">
        <v>52</v>
      </c>
      <c r="Q675" s="56" t="s">
        <v>53</v>
      </c>
    </row>
    <row r="676" spans="1:17" s="250" customFormat="1" ht="51" x14ac:dyDescent="0.25">
      <c r="A676" s="324" t="s">
        <v>724</v>
      </c>
      <c r="B676" s="262">
        <v>661</v>
      </c>
      <c r="C676" s="260" t="s">
        <v>784</v>
      </c>
      <c r="D676" s="263" t="s">
        <v>783</v>
      </c>
      <c r="E676" s="258" t="s">
        <v>1012</v>
      </c>
      <c r="F676" s="257" t="s">
        <v>1011</v>
      </c>
      <c r="G676" s="256"/>
      <c r="H676" s="255">
        <v>900.07999999999993</v>
      </c>
      <c r="I676" s="254" t="s">
        <v>26</v>
      </c>
      <c r="J676" s="335">
        <v>11</v>
      </c>
      <c r="K676" s="253">
        <f t="shared" si="13"/>
        <v>9900.8799999999992</v>
      </c>
      <c r="L676" s="252" t="s">
        <v>485</v>
      </c>
      <c r="M676" s="116">
        <v>2</v>
      </c>
      <c r="N676" s="251" t="s">
        <v>27</v>
      </c>
      <c r="O676" s="251" t="s">
        <v>28</v>
      </c>
      <c r="P676" s="113" t="s">
        <v>52</v>
      </c>
      <c r="Q676" s="112" t="s">
        <v>53</v>
      </c>
    </row>
    <row r="677" spans="1:17" s="250" customFormat="1" ht="51" x14ac:dyDescent="0.25">
      <c r="A677" s="324" t="s">
        <v>724</v>
      </c>
      <c r="B677" s="262">
        <v>662</v>
      </c>
      <c r="C677" s="260" t="s">
        <v>784</v>
      </c>
      <c r="D677" s="263" t="s">
        <v>783</v>
      </c>
      <c r="E677" s="258" t="s">
        <v>1010</v>
      </c>
      <c r="F677" s="257" t="s">
        <v>1009</v>
      </c>
      <c r="G677" s="256"/>
      <c r="H677" s="255">
        <v>894.37</v>
      </c>
      <c r="I677" s="254" t="s">
        <v>26</v>
      </c>
      <c r="J677" s="335">
        <v>18</v>
      </c>
      <c r="K677" s="253">
        <f t="shared" si="13"/>
        <v>16098.66</v>
      </c>
      <c r="L677" s="252" t="s">
        <v>485</v>
      </c>
      <c r="M677" s="116">
        <v>2</v>
      </c>
      <c r="N677" s="251" t="s">
        <v>27</v>
      </c>
      <c r="O677" s="251" t="s">
        <v>28</v>
      </c>
      <c r="P677" s="55" t="s">
        <v>52</v>
      </c>
      <c r="Q677" s="56" t="s">
        <v>53</v>
      </c>
    </row>
    <row r="678" spans="1:17" s="250" customFormat="1" ht="51" x14ac:dyDescent="0.25">
      <c r="A678" s="324" t="s">
        <v>724</v>
      </c>
      <c r="B678" s="262">
        <v>663</v>
      </c>
      <c r="C678" s="260" t="s">
        <v>863</v>
      </c>
      <c r="D678" s="259" t="s">
        <v>770</v>
      </c>
      <c r="E678" s="258" t="s">
        <v>1008</v>
      </c>
      <c r="F678" s="257" t="s">
        <v>1007</v>
      </c>
      <c r="G678" s="256"/>
      <c r="H678" s="255">
        <v>1935</v>
      </c>
      <c r="I678" s="254" t="s">
        <v>26</v>
      </c>
      <c r="J678" s="335">
        <v>2</v>
      </c>
      <c r="K678" s="253">
        <f t="shared" si="13"/>
        <v>3870</v>
      </c>
      <c r="L678" s="252" t="s">
        <v>485</v>
      </c>
      <c r="M678" s="116">
        <v>2</v>
      </c>
      <c r="N678" s="251" t="s">
        <v>27</v>
      </c>
      <c r="O678" s="251" t="s">
        <v>28</v>
      </c>
      <c r="P678" s="113" t="s">
        <v>52</v>
      </c>
      <c r="Q678" s="112" t="s">
        <v>53</v>
      </c>
    </row>
    <row r="679" spans="1:17" s="250" customFormat="1" ht="51" x14ac:dyDescent="0.25">
      <c r="A679" s="324" t="s">
        <v>724</v>
      </c>
      <c r="B679" s="262">
        <v>664</v>
      </c>
      <c r="C679" s="264" t="s">
        <v>863</v>
      </c>
      <c r="D679" s="263" t="s">
        <v>770</v>
      </c>
      <c r="E679" s="258" t="s">
        <v>1006</v>
      </c>
      <c r="F679" s="257" t="s">
        <v>1005</v>
      </c>
      <c r="G679" s="256"/>
      <c r="H679" s="255">
        <v>62046</v>
      </c>
      <c r="I679" s="254" t="s">
        <v>26</v>
      </c>
      <c r="J679" s="335">
        <v>1</v>
      </c>
      <c r="K679" s="253">
        <f t="shared" si="13"/>
        <v>62046</v>
      </c>
      <c r="L679" s="252" t="s">
        <v>485</v>
      </c>
      <c r="M679" s="116">
        <v>2</v>
      </c>
      <c r="N679" s="251" t="s">
        <v>27</v>
      </c>
      <c r="O679" s="251" t="s">
        <v>28</v>
      </c>
      <c r="P679" s="55" t="s">
        <v>52</v>
      </c>
      <c r="Q679" s="56" t="s">
        <v>53</v>
      </c>
    </row>
    <row r="680" spans="1:17" s="250" customFormat="1" ht="51" x14ac:dyDescent="0.25">
      <c r="A680" s="324" t="s">
        <v>724</v>
      </c>
      <c r="B680" s="262">
        <v>665</v>
      </c>
      <c r="C680" s="260" t="s">
        <v>784</v>
      </c>
      <c r="D680" s="263" t="s">
        <v>783</v>
      </c>
      <c r="E680" s="258" t="s">
        <v>1004</v>
      </c>
      <c r="F680" s="257" t="s">
        <v>1003</v>
      </c>
      <c r="G680" s="256"/>
      <c r="H680" s="255">
        <v>122417.9</v>
      </c>
      <c r="I680" s="254" t="s">
        <v>104</v>
      </c>
      <c r="J680" s="335">
        <v>10</v>
      </c>
      <c r="K680" s="253">
        <f t="shared" si="13"/>
        <v>1224179</v>
      </c>
      <c r="L680" s="252" t="s">
        <v>485</v>
      </c>
      <c r="M680" s="116">
        <v>2</v>
      </c>
      <c r="N680" s="251" t="s">
        <v>27</v>
      </c>
      <c r="O680" s="251" t="s">
        <v>28</v>
      </c>
      <c r="P680" s="113" t="s">
        <v>52</v>
      </c>
      <c r="Q680" s="112" t="s">
        <v>53</v>
      </c>
    </row>
    <row r="681" spans="1:17" s="250" customFormat="1" ht="51" x14ac:dyDescent="0.25">
      <c r="A681" s="324" t="s">
        <v>724</v>
      </c>
      <c r="B681" s="262">
        <v>666</v>
      </c>
      <c r="C681" s="260" t="s">
        <v>784</v>
      </c>
      <c r="D681" s="263" t="s">
        <v>783</v>
      </c>
      <c r="E681" s="258" t="s">
        <v>1002</v>
      </c>
      <c r="F681" s="257" t="s">
        <v>1001</v>
      </c>
      <c r="G681" s="256"/>
      <c r="H681" s="255">
        <v>100921.92</v>
      </c>
      <c r="I681" s="254" t="s">
        <v>26</v>
      </c>
      <c r="J681" s="335">
        <v>9</v>
      </c>
      <c r="K681" s="253">
        <f t="shared" si="13"/>
        <v>908297.28</v>
      </c>
      <c r="L681" s="252" t="s">
        <v>485</v>
      </c>
      <c r="M681" s="116">
        <v>2</v>
      </c>
      <c r="N681" s="251" t="s">
        <v>27</v>
      </c>
      <c r="O681" s="251" t="s">
        <v>28</v>
      </c>
      <c r="P681" s="55" t="s">
        <v>52</v>
      </c>
      <c r="Q681" s="56" t="s">
        <v>53</v>
      </c>
    </row>
    <row r="682" spans="1:17" s="250" customFormat="1" ht="51" x14ac:dyDescent="0.25">
      <c r="A682" s="324" t="s">
        <v>724</v>
      </c>
      <c r="B682" s="262">
        <v>667</v>
      </c>
      <c r="C682" s="260" t="s">
        <v>784</v>
      </c>
      <c r="D682" s="263" t="s">
        <v>783</v>
      </c>
      <c r="E682" s="258" t="s">
        <v>1000</v>
      </c>
      <c r="F682" s="257" t="s">
        <v>999</v>
      </c>
      <c r="G682" s="256"/>
      <c r="H682" s="255">
        <v>102100</v>
      </c>
      <c r="I682" s="254" t="s">
        <v>104</v>
      </c>
      <c r="J682" s="335">
        <v>3</v>
      </c>
      <c r="K682" s="253">
        <f t="shared" si="13"/>
        <v>306300</v>
      </c>
      <c r="L682" s="252" t="s">
        <v>485</v>
      </c>
      <c r="M682" s="116">
        <v>2</v>
      </c>
      <c r="N682" s="251" t="s">
        <v>27</v>
      </c>
      <c r="O682" s="251" t="s">
        <v>28</v>
      </c>
      <c r="P682" s="113" t="s">
        <v>52</v>
      </c>
      <c r="Q682" s="112" t="s">
        <v>53</v>
      </c>
    </row>
    <row r="683" spans="1:17" s="250" customFormat="1" ht="51" x14ac:dyDescent="0.25">
      <c r="A683" s="324" t="s">
        <v>724</v>
      </c>
      <c r="B683" s="262">
        <v>668</v>
      </c>
      <c r="C683" s="260" t="s">
        <v>784</v>
      </c>
      <c r="D683" s="263" t="s">
        <v>783</v>
      </c>
      <c r="E683" s="258" t="s">
        <v>998</v>
      </c>
      <c r="F683" s="257" t="s">
        <v>997</v>
      </c>
      <c r="G683" s="256"/>
      <c r="H683" s="255">
        <v>51050</v>
      </c>
      <c r="I683" s="254" t="s">
        <v>26</v>
      </c>
      <c r="J683" s="335">
        <v>2</v>
      </c>
      <c r="K683" s="253">
        <f t="shared" si="13"/>
        <v>102100</v>
      </c>
      <c r="L683" s="252" t="s">
        <v>485</v>
      </c>
      <c r="M683" s="116">
        <v>2</v>
      </c>
      <c r="N683" s="251" t="s">
        <v>27</v>
      </c>
      <c r="O683" s="251" t="s">
        <v>28</v>
      </c>
      <c r="P683" s="55" t="s">
        <v>52</v>
      </c>
      <c r="Q683" s="56" t="s">
        <v>53</v>
      </c>
    </row>
    <row r="684" spans="1:17" s="250" customFormat="1" ht="51" x14ac:dyDescent="0.25">
      <c r="A684" s="324" t="s">
        <v>724</v>
      </c>
      <c r="B684" s="262">
        <v>669</v>
      </c>
      <c r="C684" s="260" t="s">
        <v>784</v>
      </c>
      <c r="D684" s="263" t="s">
        <v>783</v>
      </c>
      <c r="E684" s="258" t="s">
        <v>996</v>
      </c>
      <c r="F684" s="257" t="s">
        <v>995</v>
      </c>
      <c r="G684" s="256"/>
      <c r="H684" s="255">
        <v>115878.04</v>
      </c>
      <c r="I684" s="254" t="s">
        <v>104</v>
      </c>
      <c r="J684" s="335">
        <v>5</v>
      </c>
      <c r="K684" s="253">
        <f t="shared" si="13"/>
        <v>579390.19999999995</v>
      </c>
      <c r="L684" s="252" t="s">
        <v>485</v>
      </c>
      <c r="M684" s="116">
        <v>2</v>
      </c>
      <c r="N684" s="251" t="s">
        <v>27</v>
      </c>
      <c r="O684" s="251" t="s">
        <v>28</v>
      </c>
      <c r="P684" s="113" t="s">
        <v>52</v>
      </c>
      <c r="Q684" s="112" t="s">
        <v>53</v>
      </c>
    </row>
    <row r="685" spans="1:17" s="250" customFormat="1" ht="51" x14ac:dyDescent="0.25">
      <c r="A685" s="324" t="s">
        <v>724</v>
      </c>
      <c r="B685" s="262">
        <v>670</v>
      </c>
      <c r="C685" s="260" t="s">
        <v>784</v>
      </c>
      <c r="D685" s="263" t="s">
        <v>783</v>
      </c>
      <c r="E685" s="258" t="s">
        <v>994</v>
      </c>
      <c r="F685" s="257" t="s">
        <v>993</v>
      </c>
      <c r="G685" s="256"/>
      <c r="H685" s="255">
        <v>133424.28</v>
      </c>
      <c r="I685" s="254" t="s">
        <v>26</v>
      </c>
      <c r="J685" s="335">
        <v>2</v>
      </c>
      <c r="K685" s="253">
        <f t="shared" si="13"/>
        <v>266848.56</v>
      </c>
      <c r="L685" s="252" t="s">
        <v>485</v>
      </c>
      <c r="M685" s="116">
        <v>2</v>
      </c>
      <c r="N685" s="251" t="s">
        <v>27</v>
      </c>
      <c r="O685" s="251" t="s">
        <v>28</v>
      </c>
      <c r="P685" s="55" t="s">
        <v>52</v>
      </c>
      <c r="Q685" s="56" t="s">
        <v>53</v>
      </c>
    </row>
    <row r="686" spans="1:17" s="250" customFormat="1" ht="51" x14ac:dyDescent="0.25">
      <c r="A686" s="324" t="s">
        <v>724</v>
      </c>
      <c r="B686" s="262">
        <v>671</v>
      </c>
      <c r="C686" s="260" t="s">
        <v>784</v>
      </c>
      <c r="D686" s="263" t="s">
        <v>783</v>
      </c>
      <c r="E686" s="258" t="s">
        <v>992</v>
      </c>
      <c r="F686" s="257" t="s">
        <v>991</v>
      </c>
      <c r="G686" s="256"/>
      <c r="H686" s="255">
        <v>81899.69</v>
      </c>
      <c r="I686" s="254" t="s">
        <v>104</v>
      </c>
      <c r="J686" s="335">
        <v>1</v>
      </c>
      <c r="K686" s="253">
        <f t="shared" si="13"/>
        <v>81899.69</v>
      </c>
      <c r="L686" s="252" t="s">
        <v>485</v>
      </c>
      <c r="M686" s="116">
        <v>2</v>
      </c>
      <c r="N686" s="251" t="s">
        <v>27</v>
      </c>
      <c r="O686" s="251" t="s">
        <v>28</v>
      </c>
      <c r="P686" s="113" t="s">
        <v>52</v>
      </c>
      <c r="Q686" s="112" t="s">
        <v>53</v>
      </c>
    </row>
    <row r="687" spans="1:17" s="250" customFormat="1" ht="51" x14ac:dyDescent="0.25">
      <c r="A687" s="324" t="s">
        <v>724</v>
      </c>
      <c r="B687" s="262">
        <v>672</v>
      </c>
      <c r="C687" s="260" t="s">
        <v>784</v>
      </c>
      <c r="D687" s="263" t="s">
        <v>783</v>
      </c>
      <c r="E687" s="258" t="s">
        <v>990</v>
      </c>
      <c r="F687" s="257" t="s">
        <v>989</v>
      </c>
      <c r="G687" s="256"/>
      <c r="H687" s="255">
        <v>34167.769999999997</v>
      </c>
      <c r="I687" s="254" t="s">
        <v>104</v>
      </c>
      <c r="J687" s="335">
        <v>12</v>
      </c>
      <c r="K687" s="253">
        <f t="shared" si="13"/>
        <v>410013.24</v>
      </c>
      <c r="L687" s="252" t="s">
        <v>485</v>
      </c>
      <c r="M687" s="116">
        <v>2</v>
      </c>
      <c r="N687" s="251" t="s">
        <v>27</v>
      </c>
      <c r="O687" s="251" t="s">
        <v>28</v>
      </c>
      <c r="P687" s="55" t="s">
        <v>52</v>
      </c>
      <c r="Q687" s="56" t="s">
        <v>53</v>
      </c>
    </row>
    <row r="688" spans="1:17" s="250" customFormat="1" ht="51" x14ac:dyDescent="0.25">
      <c r="A688" s="324" t="s">
        <v>724</v>
      </c>
      <c r="B688" s="262">
        <v>673</v>
      </c>
      <c r="C688" s="260" t="s">
        <v>784</v>
      </c>
      <c r="D688" s="263" t="s">
        <v>783</v>
      </c>
      <c r="E688" s="258" t="s">
        <v>988</v>
      </c>
      <c r="F688" s="257" t="s">
        <v>987</v>
      </c>
      <c r="G688" s="256"/>
      <c r="H688" s="255">
        <v>47884.9</v>
      </c>
      <c r="I688" s="254" t="s">
        <v>26</v>
      </c>
      <c r="J688" s="335">
        <v>1</v>
      </c>
      <c r="K688" s="253">
        <f t="shared" si="13"/>
        <v>47884.9</v>
      </c>
      <c r="L688" s="252" t="s">
        <v>485</v>
      </c>
      <c r="M688" s="116">
        <v>2</v>
      </c>
      <c r="N688" s="251" t="s">
        <v>27</v>
      </c>
      <c r="O688" s="251" t="s">
        <v>28</v>
      </c>
      <c r="P688" s="113" t="s">
        <v>52</v>
      </c>
      <c r="Q688" s="112" t="s">
        <v>53</v>
      </c>
    </row>
    <row r="689" spans="1:17" s="250" customFormat="1" ht="51" x14ac:dyDescent="0.25">
      <c r="A689" s="324" t="s">
        <v>724</v>
      </c>
      <c r="B689" s="262">
        <v>674</v>
      </c>
      <c r="C689" s="260" t="s">
        <v>784</v>
      </c>
      <c r="D689" s="263" t="s">
        <v>783</v>
      </c>
      <c r="E689" s="258" t="s">
        <v>986</v>
      </c>
      <c r="F689" s="257" t="s">
        <v>985</v>
      </c>
      <c r="G689" s="256"/>
      <c r="H689" s="255">
        <v>90766.9</v>
      </c>
      <c r="I689" s="254" t="s">
        <v>26</v>
      </c>
      <c r="J689" s="335">
        <v>1</v>
      </c>
      <c r="K689" s="253">
        <f t="shared" si="13"/>
        <v>90766.9</v>
      </c>
      <c r="L689" s="252" t="s">
        <v>485</v>
      </c>
      <c r="M689" s="116">
        <v>2</v>
      </c>
      <c r="N689" s="251" t="s">
        <v>27</v>
      </c>
      <c r="O689" s="251" t="s">
        <v>28</v>
      </c>
      <c r="P689" s="55" t="s">
        <v>52</v>
      </c>
      <c r="Q689" s="56" t="s">
        <v>53</v>
      </c>
    </row>
    <row r="690" spans="1:17" s="250" customFormat="1" ht="51" x14ac:dyDescent="0.25">
      <c r="A690" s="324" t="s">
        <v>724</v>
      </c>
      <c r="B690" s="262">
        <v>675</v>
      </c>
      <c r="C690" s="260" t="s">
        <v>784</v>
      </c>
      <c r="D690" s="263" t="s">
        <v>783</v>
      </c>
      <c r="E690" s="258" t="s">
        <v>984</v>
      </c>
      <c r="F690" s="257" t="s">
        <v>983</v>
      </c>
      <c r="G690" s="256"/>
      <c r="H690" s="255">
        <v>1816.2</v>
      </c>
      <c r="I690" s="254" t="s">
        <v>26</v>
      </c>
      <c r="J690" s="335">
        <v>8</v>
      </c>
      <c r="K690" s="253">
        <f t="shared" si="13"/>
        <v>14529.6</v>
      </c>
      <c r="L690" s="252" t="s">
        <v>485</v>
      </c>
      <c r="M690" s="116">
        <v>2</v>
      </c>
      <c r="N690" s="251" t="s">
        <v>27</v>
      </c>
      <c r="O690" s="251" t="s">
        <v>28</v>
      </c>
      <c r="P690" s="113" t="s">
        <v>52</v>
      </c>
      <c r="Q690" s="112" t="s">
        <v>53</v>
      </c>
    </row>
    <row r="691" spans="1:17" s="250" customFormat="1" ht="51" x14ac:dyDescent="0.25">
      <c r="A691" s="324" t="s">
        <v>967</v>
      </c>
      <c r="B691" s="262">
        <v>676</v>
      </c>
      <c r="C691" s="264" t="s">
        <v>236</v>
      </c>
      <c r="D691" s="263" t="s">
        <v>727</v>
      </c>
      <c r="E691" s="258" t="s">
        <v>982</v>
      </c>
      <c r="F691" s="257" t="s">
        <v>981</v>
      </c>
      <c r="G691" s="256"/>
      <c r="H691" s="255">
        <v>105.98</v>
      </c>
      <c r="I691" s="254" t="s">
        <v>26</v>
      </c>
      <c r="J691" s="335">
        <v>13</v>
      </c>
      <c r="K691" s="253">
        <f t="shared" si="13"/>
        <v>1377.74</v>
      </c>
      <c r="L691" s="252" t="s">
        <v>485</v>
      </c>
      <c r="M691" s="116">
        <v>2</v>
      </c>
      <c r="N691" s="251" t="s">
        <v>27</v>
      </c>
      <c r="O691" s="251" t="s">
        <v>28</v>
      </c>
      <c r="P691" s="55" t="s">
        <v>52</v>
      </c>
      <c r="Q691" s="56" t="s">
        <v>53</v>
      </c>
    </row>
    <row r="692" spans="1:17" s="250" customFormat="1" ht="51" x14ac:dyDescent="0.25">
      <c r="A692" s="324" t="s">
        <v>724</v>
      </c>
      <c r="B692" s="262">
        <v>677</v>
      </c>
      <c r="C692" s="264" t="s">
        <v>774</v>
      </c>
      <c r="D692" s="263" t="s">
        <v>727</v>
      </c>
      <c r="E692" s="258" t="s">
        <v>980</v>
      </c>
      <c r="F692" s="257" t="s">
        <v>979</v>
      </c>
      <c r="G692" s="256"/>
      <c r="H692" s="255">
        <v>230.66</v>
      </c>
      <c r="I692" s="254" t="s">
        <v>771</v>
      </c>
      <c r="J692" s="335">
        <v>300</v>
      </c>
      <c r="K692" s="253">
        <f t="shared" si="13"/>
        <v>69198</v>
      </c>
      <c r="L692" s="252" t="s">
        <v>485</v>
      </c>
      <c r="M692" s="116">
        <v>2</v>
      </c>
      <c r="N692" s="251" t="s">
        <v>27</v>
      </c>
      <c r="O692" s="251" t="s">
        <v>28</v>
      </c>
      <c r="P692" s="113" t="s">
        <v>52</v>
      </c>
      <c r="Q692" s="112" t="s">
        <v>53</v>
      </c>
    </row>
    <row r="693" spans="1:17" s="250" customFormat="1" ht="51" x14ac:dyDescent="0.25">
      <c r="A693" s="324" t="s">
        <v>724</v>
      </c>
      <c r="B693" s="262">
        <v>678</v>
      </c>
      <c r="C693" s="264" t="s">
        <v>774</v>
      </c>
      <c r="D693" s="263" t="s">
        <v>727</v>
      </c>
      <c r="E693" s="258" t="s">
        <v>978</v>
      </c>
      <c r="F693" s="257" t="s">
        <v>977</v>
      </c>
      <c r="G693" s="256"/>
      <c r="H693" s="255">
        <v>32.36</v>
      </c>
      <c r="I693" s="254" t="s">
        <v>771</v>
      </c>
      <c r="J693" s="335">
        <v>25</v>
      </c>
      <c r="K693" s="253">
        <f t="shared" si="13"/>
        <v>809</v>
      </c>
      <c r="L693" s="252" t="s">
        <v>485</v>
      </c>
      <c r="M693" s="116">
        <v>2</v>
      </c>
      <c r="N693" s="251" t="s">
        <v>27</v>
      </c>
      <c r="O693" s="251" t="s">
        <v>28</v>
      </c>
      <c r="P693" s="55" t="s">
        <v>52</v>
      </c>
      <c r="Q693" s="56" t="s">
        <v>53</v>
      </c>
    </row>
    <row r="694" spans="1:17" s="250" customFormat="1" ht="51" x14ac:dyDescent="0.25">
      <c r="A694" s="324" t="s">
        <v>724</v>
      </c>
      <c r="B694" s="262">
        <v>679</v>
      </c>
      <c r="C694" s="264" t="s">
        <v>774</v>
      </c>
      <c r="D694" s="263" t="s">
        <v>727</v>
      </c>
      <c r="E694" s="258" t="s">
        <v>976</v>
      </c>
      <c r="F694" s="257" t="s">
        <v>975</v>
      </c>
      <c r="G694" s="256"/>
      <c r="H694" s="255">
        <v>9.16</v>
      </c>
      <c r="I694" s="254" t="s">
        <v>771</v>
      </c>
      <c r="J694" s="335">
        <v>305</v>
      </c>
      <c r="K694" s="253">
        <f t="shared" si="13"/>
        <v>2793.8</v>
      </c>
      <c r="L694" s="252" t="s">
        <v>485</v>
      </c>
      <c r="M694" s="116">
        <v>2</v>
      </c>
      <c r="N694" s="251" t="s">
        <v>27</v>
      </c>
      <c r="O694" s="251" t="s">
        <v>28</v>
      </c>
      <c r="P694" s="113" t="s">
        <v>52</v>
      </c>
      <c r="Q694" s="112" t="s">
        <v>53</v>
      </c>
    </row>
    <row r="695" spans="1:17" s="250" customFormat="1" ht="51" x14ac:dyDescent="0.25">
      <c r="A695" s="324" t="s">
        <v>724</v>
      </c>
      <c r="B695" s="262">
        <v>680</v>
      </c>
      <c r="C695" s="260" t="s">
        <v>746</v>
      </c>
      <c r="D695" s="259" t="s">
        <v>722</v>
      </c>
      <c r="E695" s="258" t="s">
        <v>974</v>
      </c>
      <c r="F695" s="257" t="s">
        <v>973</v>
      </c>
      <c r="G695" s="256"/>
      <c r="H695" s="255">
        <v>1917.1</v>
      </c>
      <c r="I695" s="254" t="s">
        <v>26</v>
      </c>
      <c r="J695" s="335">
        <v>1</v>
      </c>
      <c r="K695" s="253">
        <f t="shared" si="13"/>
        <v>1917.1</v>
      </c>
      <c r="L695" s="252" t="s">
        <v>485</v>
      </c>
      <c r="M695" s="116">
        <v>2</v>
      </c>
      <c r="N695" s="251" t="s">
        <v>27</v>
      </c>
      <c r="O695" s="251" t="s">
        <v>28</v>
      </c>
      <c r="P695" s="55" t="s">
        <v>52</v>
      </c>
      <c r="Q695" s="56" t="s">
        <v>53</v>
      </c>
    </row>
    <row r="696" spans="1:17" s="250" customFormat="1" ht="51" x14ac:dyDescent="0.25">
      <c r="A696" s="324" t="s">
        <v>724</v>
      </c>
      <c r="B696" s="262">
        <v>681</v>
      </c>
      <c r="C696" s="260" t="s">
        <v>784</v>
      </c>
      <c r="D696" s="259" t="s">
        <v>722</v>
      </c>
      <c r="E696" s="258" t="s">
        <v>972</v>
      </c>
      <c r="F696" s="257" t="s">
        <v>971</v>
      </c>
      <c r="G696" s="256"/>
      <c r="H696" s="255">
        <v>2724.2999999999997</v>
      </c>
      <c r="I696" s="254" t="s">
        <v>26</v>
      </c>
      <c r="J696" s="335">
        <v>3</v>
      </c>
      <c r="K696" s="253">
        <f t="shared" si="13"/>
        <v>8172.9</v>
      </c>
      <c r="L696" s="252" t="s">
        <v>485</v>
      </c>
      <c r="M696" s="116">
        <v>2</v>
      </c>
      <c r="N696" s="251" t="s">
        <v>27</v>
      </c>
      <c r="O696" s="251" t="s">
        <v>28</v>
      </c>
      <c r="P696" s="113" t="s">
        <v>52</v>
      </c>
      <c r="Q696" s="112" t="s">
        <v>53</v>
      </c>
    </row>
    <row r="697" spans="1:17" s="250" customFormat="1" ht="51" x14ac:dyDescent="0.25">
      <c r="A697" s="324" t="s">
        <v>724</v>
      </c>
      <c r="B697" s="262">
        <v>682</v>
      </c>
      <c r="C697" s="260" t="s">
        <v>970</v>
      </c>
      <c r="D697" s="259" t="s">
        <v>762</v>
      </c>
      <c r="E697" s="258" t="s">
        <v>969</v>
      </c>
      <c r="F697" s="257" t="s">
        <v>968</v>
      </c>
      <c r="G697" s="256"/>
      <c r="H697" s="255">
        <v>422.94</v>
      </c>
      <c r="I697" s="254" t="s">
        <v>26</v>
      </c>
      <c r="J697" s="335">
        <v>16</v>
      </c>
      <c r="K697" s="253">
        <f t="shared" si="13"/>
        <v>6767.04</v>
      </c>
      <c r="L697" s="252" t="s">
        <v>485</v>
      </c>
      <c r="M697" s="116">
        <v>2</v>
      </c>
      <c r="N697" s="251" t="s">
        <v>27</v>
      </c>
      <c r="O697" s="251" t="s">
        <v>28</v>
      </c>
      <c r="P697" s="55" t="s">
        <v>52</v>
      </c>
      <c r="Q697" s="56" t="s">
        <v>53</v>
      </c>
    </row>
    <row r="698" spans="1:17" s="250" customFormat="1" ht="51" x14ac:dyDescent="0.25">
      <c r="A698" s="324" t="s">
        <v>967</v>
      </c>
      <c r="B698" s="262">
        <v>683</v>
      </c>
      <c r="C698" s="264" t="s">
        <v>966</v>
      </c>
      <c r="D698" s="263" t="s">
        <v>722</v>
      </c>
      <c r="E698" s="258" t="s">
        <v>965</v>
      </c>
      <c r="F698" s="257" t="s">
        <v>964</v>
      </c>
      <c r="G698" s="256"/>
      <c r="H698" s="255">
        <v>392.24998936848823</v>
      </c>
      <c r="I698" s="254" t="s">
        <v>896</v>
      </c>
      <c r="J698" s="335">
        <v>470.3</v>
      </c>
      <c r="K698" s="253">
        <f t="shared" si="13"/>
        <v>184475.17</v>
      </c>
      <c r="L698" s="252" t="s">
        <v>485</v>
      </c>
      <c r="M698" s="116">
        <v>2</v>
      </c>
      <c r="N698" s="251" t="s">
        <v>27</v>
      </c>
      <c r="O698" s="251" t="s">
        <v>28</v>
      </c>
      <c r="P698" s="113" t="s">
        <v>52</v>
      </c>
      <c r="Q698" s="112" t="s">
        <v>53</v>
      </c>
    </row>
    <row r="699" spans="1:17" s="250" customFormat="1" ht="51" x14ac:dyDescent="0.25">
      <c r="A699" s="324" t="s">
        <v>724</v>
      </c>
      <c r="B699" s="262">
        <v>684</v>
      </c>
      <c r="C699" s="260" t="s">
        <v>236</v>
      </c>
      <c r="D699" s="259" t="s">
        <v>727</v>
      </c>
      <c r="E699" s="258" t="s">
        <v>963</v>
      </c>
      <c r="F699" s="257" t="s">
        <v>962</v>
      </c>
      <c r="G699" s="256"/>
      <c r="H699" s="255">
        <v>1531.5</v>
      </c>
      <c r="I699" s="254" t="s">
        <v>26</v>
      </c>
      <c r="J699" s="335">
        <v>2</v>
      </c>
      <c r="K699" s="253">
        <f t="shared" si="13"/>
        <v>3063</v>
      </c>
      <c r="L699" s="252" t="s">
        <v>485</v>
      </c>
      <c r="M699" s="116">
        <v>2</v>
      </c>
      <c r="N699" s="251" t="s">
        <v>27</v>
      </c>
      <c r="O699" s="251" t="s">
        <v>28</v>
      </c>
      <c r="P699" s="55" t="s">
        <v>52</v>
      </c>
      <c r="Q699" s="56" t="s">
        <v>53</v>
      </c>
    </row>
    <row r="700" spans="1:17" s="250" customFormat="1" ht="51" x14ac:dyDescent="0.25">
      <c r="A700" s="324" t="s">
        <v>724</v>
      </c>
      <c r="B700" s="262">
        <v>685</v>
      </c>
      <c r="C700" s="264" t="s">
        <v>464</v>
      </c>
      <c r="D700" s="263" t="s">
        <v>770</v>
      </c>
      <c r="E700" s="258" t="s">
        <v>961</v>
      </c>
      <c r="F700" s="257" t="s">
        <v>960</v>
      </c>
      <c r="G700" s="256"/>
      <c r="H700" s="255">
        <v>15750</v>
      </c>
      <c r="I700" s="254" t="s">
        <v>26</v>
      </c>
      <c r="J700" s="335">
        <v>1</v>
      </c>
      <c r="K700" s="253">
        <f t="shared" si="13"/>
        <v>15750</v>
      </c>
      <c r="L700" s="252" t="s">
        <v>485</v>
      </c>
      <c r="M700" s="116">
        <v>2</v>
      </c>
      <c r="N700" s="251" t="s">
        <v>27</v>
      </c>
      <c r="O700" s="251" t="s">
        <v>28</v>
      </c>
      <c r="P700" s="113" t="s">
        <v>52</v>
      </c>
      <c r="Q700" s="112" t="s">
        <v>53</v>
      </c>
    </row>
    <row r="701" spans="1:17" s="250" customFormat="1" ht="51" x14ac:dyDescent="0.25">
      <c r="A701" s="324" t="s">
        <v>724</v>
      </c>
      <c r="B701" s="262">
        <v>686</v>
      </c>
      <c r="C701" s="264" t="s">
        <v>464</v>
      </c>
      <c r="D701" s="263" t="s">
        <v>770</v>
      </c>
      <c r="E701" s="258" t="s">
        <v>959</v>
      </c>
      <c r="F701" s="257" t="s">
        <v>958</v>
      </c>
      <c r="G701" s="256"/>
      <c r="H701" s="255">
        <v>6300</v>
      </c>
      <c r="I701" s="254" t="s">
        <v>26</v>
      </c>
      <c r="J701" s="335">
        <v>1</v>
      </c>
      <c r="K701" s="253">
        <f t="shared" si="13"/>
        <v>6300</v>
      </c>
      <c r="L701" s="252" t="s">
        <v>485</v>
      </c>
      <c r="M701" s="116">
        <v>2</v>
      </c>
      <c r="N701" s="251" t="s">
        <v>27</v>
      </c>
      <c r="O701" s="251" t="s">
        <v>28</v>
      </c>
      <c r="P701" s="55" t="s">
        <v>52</v>
      </c>
      <c r="Q701" s="56" t="s">
        <v>53</v>
      </c>
    </row>
    <row r="702" spans="1:17" s="250" customFormat="1" ht="51" x14ac:dyDescent="0.25">
      <c r="A702" s="324" t="s">
        <v>724</v>
      </c>
      <c r="B702" s="262">
        <v>687</v>
      </c>
      <c r="C702" s="264" t="s">
        <v>464</v>
      </c>
      <c r="D702" s="263" t="s">
        <v>770</v>
      </c>
      <c r="E702" s="258" t="s">
        <v>957</v>
      </c>
      <c r="F702" s="257" t="s">
        <v>956</v>
      </c>
      <c r="G702" s="256"/>
      <c r="H702" s="255">
        <v>2100</v>
      </c>
      <c r="I702" s="254" t="s">
        <v>26</v>
      </c>
      <c r="J702" s="335">
        <v>1</v>
      </c>
      <c r="K702" s="253">
        <f t="shared" si="13"/>
        <v>2100</v>
      </c>
      <c r="L702" s="252" t="s">
        <v>485</v>
      </c>
      <c r="M702" s="116">
        <v>2</v>
      </c>
      <c r="N702" s="251" t="s">
        <v>27</v>
      </c>
      <c r="O702" s="251" t="s">
        <v>28</v>
      </c>
      <c r="P702" s="113" t="s">
        <v>52</v>
      </c>
      <c r="Q702" s="112" t="s">
        <v>53</v>
      </c>
    </row>
    <row r="703" spans="1:17" s="250" customFormat="1" ht="51" x14ac:dyDescent="0.25">
      <c r="A703" s="324" t="s">
        <v>724</v>
      </c>
      <c r="B703" s="262">
        <v>688</v>
      </c>
      <c r="C703" s="264" t="s">
        <v>464</v>
      </c>
      <c r="D703" s="263" t="s">
        <v>770</v>
      </c>
      <c r="E703" s="258" t="s">
        <v>955</v>
      </c>
      <c r="F703" s="257" t="s">
        <v>954</v>
      </c>
      <c r="G703" s="256"/>
      <c r="H703" s="255">
        <v>2940</v>
      </c>
      <c r="I703" s="254" t="s">
        <v>26</v>
      </c>
      <c r="J703" s="335">
        <v>1</v>
      </c>
      <c r="K703" s="253">
        <f t="shared" si="13"/>
        <v>2940</v>
      </c>
      <c r="L703" s="252" t="s">
        <v>485</v>
      </c>
      <c r="M703" s="116">
        <v>2</v>
      </c>
      <c r="N703" s="251" t="s">
        <v>27</v>
      </c>
      <c r="O703" s="251" t="s">
        <v>28</v>
      </c>
      <c r="P703" s="55" t="s">
        <v>52</v>
      </c>
      <c r="Q703" s="56" t="s">
        <v>53</v>
      </c>
    </row>
    <row r="704" spans="1:17" s="250" customFormat="1" ht="51" x14ac:dyDescent="0.25">
      <c r="A704" s="324" t="s">
        <v>724</v>
      </c>
      <c r="B704" s="262">
        <v>689</v>
      </c>
      <c r="C704" s="264" t="s">
        <v>464</v>
      </c>
      <c r="D704" s="263" t="s">
        <v>770</v>
      </c>
      <c r="E704" s="258" t="s">
        <v>953</v>
      </c>
      <c r="F704" s="257" t="s">
        <v>952</v>
      </c>
      <c r="G704" s="256"/>
      <c r="H704" s="255">
        <v>4200</v>
      </c>
      <c r="I704" s="254" t="s">
        <v>26</v>
      </c>
      <c r="J704" s="335">
        <v>2</v>
      </c>
      <c r="K704" s="253">
        <f t="shared" si="13"/>
        <v>8400</v>
      </c>
      <c r="L704" s="252" t="s">
        <v>485</v>
      </c>
      <c r="M704" s="116">
        <v>2</v>
      </c>
      <c r="N704" s="251" t="s">
        <v>27</v>
      </c>
      <c r="O704" s="251" t="s">
        <v>28</v>
      </c>
      <c r="P704" s="113" t="s">
        <v>52</v>
      </c>
      <c r="Q704" s="112" t="s">
        <v>53</v>
      </c>
    </row>
    <row r="705" spans="1:17" s="250" customFormat="1" ht="51" x14ac:dyDescent="0.25">
      <c r="A705" s="324" t="s">
        <v>724</v>
      </c>
      <c r="B705" s="262">
        <v>690</v>
      </c>
      <c r="C705" s="260" t="s">
        <v>858</v>
      </c>
      <c r="D705" s="259" t="s">
        <v>727</v>
      </c>
      <c r="E705" s="258" t="s">
        <v>951</v>
      </c>
      <c r="F705" s="257" t="s">
        <v>950</v>
      </c>
      <c r="G705" s="256"/>
      <c r="H705" s="255">
        <v>640</v>
      </c>
      <c r="I705" s="254" t="s">
        <v>26</v>
      </c>
      <c r="J705" s="335">
        <v>9</v>
      </c>
      <c r="K705" s="253">
        <f t="shared" si="13"/>
        <v>5760</v>
      </c>
      <c r="L705" s="252" t="s">
        <v>485</v>
      </c>
      <c r="M705" s="116">
        <v>2</v>
      </c>
      <c r="N705" s="251" t="s">
        <v>27</v>
      </c>
      <c r="O705" s="251" t="s">
        <v>28</v>
      </c>
      <c r="P705" s="55" t="s">
        <v>52</v>
      </c>
      <c r="Q705" s="56" t="s">
        <v>53</v>
      </c>
    </row>
    <row r="706" spans="1:17" s="250" customFormat="1" ht="51" x14ac:dyDescent="0.25">
      <c r="A706" s="324" t="s">
        <v>724</v>
      </c>
      <c r="B706" s="262">
        <v>691</v>
      </c>
      <c r="C706" s="260" t="s">
        <v>784</v>
      </c>
      <c r="D706" s="259" t="s">
        <v>949</v>
      </c>
      <c r="E706" s="258" t="s">
        <v>948</v>
      </c>
      <c r="F706" s="257" t="s">
        <v>947</v>
      </c>
      <c r="G706" s="256"/>
      <c r="H706" s="255">
        <v>7198.95</v>
      </c>
      <c r="I706" s="254" t="s">
        <v>26</v>
      </c>
      <c r="J706" s="335">
        <v>1</v>
      </c>
      <c r="K706" s="253">
        <f t="shared" si="13"/>
        <v>7198.95</v>
      </c>
      <c r="L706" s="252" t="s">
        <v>485</v>
      </c>
      <c r="M706" s="116">
        <v>2</v>
      </c>
      <c r="N706" s="251" t="s">
        <v>27</v>
      </c>
      <c r="O706" s="251" t="s">
        <v>28</v>
      </c>
      <c r="P706" s="113" t="s">
        <v>52</v>
      </c>
      <c r="Q706" s="112" t="s">
        <v>53</v>
      </c>
    </row>
    <row r="707" spans="1:17" s="250" customFormat="1" ht="51" x14ac:dyDescent="0.25">
      <c r="A707" s="324" t="s">
        <v>724</v>
      </c>
      <c r="B707" s="262">
        <v>692</v>
      </c>
      <c r="C707" s="260" t="s">
        <v>774</v>
      </c>
      <c r="D707" s="259" t="s">
        <v>727</v>
      </c>
      <c r="E707" s="258" t="s">
        <v>946</v>
      </c>
      <c r="F707" s="257" t="s">
        <v>945</v>
      </c>
      <c r="G707" s="256"/>
      <c r="H707" s="255">
        <v>75737.779527559062</v>
      </c>
      <c r="I707" s="254" t="s">
        <v>742</v>
      </c>
      <c r="J707" s="335">
        <v>3.1749999999999998</v>
      </c>
      <c r="K707" s="253">
        <f t="shared" si="13"/>
        <v>240467.45</v>
      </c>
      <c r="L707" s="252" t="s">
        <v>485</v>
      </c>
      <c r="M707" s="116">
        <v>2</v>
      </c>
      <c r="N707" s="251" t="s">
        <v>27</v>
      </c>
      <c r="O707" s="251" t="s">
        <v>28</v>
      </c>
      <c r="P707" s="113" t="s">
        <v>52</v>
      </c>
      <c r="Q707" s="112" t="s">
        <v>53</v>
      </c>
    </row>
    <row r="708" spans="1:17" s="250" customFormat="1" ht="51" x14ac:dyDescent="0.25">
      <c r="A708" s="324" t="s">
        <v>724</v>
      </c>
      <c r="B708" s="262">
        <v>693</v>
      </c>
      <c r="C708" s="260" t="s">
        <v>774</v>
      </c>
      <c r="D708" s="259" t="s">
        <v>727</v>
      </c>
      <c r="E708" s="258" t="s">
        <v>944</v>
      </c>
      <c r="F708" s="257" t="s">
        <v>943</v>
      </c>
      <c r="G708" s="256"/>
      <c r="H708" s="255">
        <v>26.37</v>
      </c>
      <c r="I708" s="254" t="s">
        <v>896</v>
      </c>
      <c r="J708" s="335">
        <v>310</v>
      </c>
      <c r="K708" s="253">
        <f t="shared" si="13"/>
        <v>8174.7000000000007</v>
      </c>
      <c r="L708" s="252" t="s">
        <v>485</v>
      </c>
      <c r="M708" s="116">
        <v>2</v>
      </c>
      <c r="N708" s="251" t="s">
        <v>27</v>
      </c>
      <c r="O708" s="251" t="s">
        <v>28</v>
      </c>
      <c r="P708" s="55" t="s">
        <v>52</v>
      </c>
      <c r="Q708" s="56" t="s">
        <v>53</v>
      </c>
    </row>
    <row r="709" spans="1:17" s="250" customFormat="1" ht="51" x14ac:dyDescent="0.25">
      <c r="A709" s="324" t="s">
        <v>724</v>
      </c>
      <c r="B709" s="262">
        <v>694</v>
      </c>
      <c r="C709" s="260" t="s">
        <v>774</v>
      </c>
      <c r="D709" s="259" t="s">
        <v>727</v>
      </c>
      <c r="E709" s="258" t="s">
        <v>942</v>
      </c>
      <c r="F709" s="257" t="s">
        <v>941</v>
      </c>
      <c r="G709" s="256"/>
      <c r="H709" s="255">
        <v>29.58</v>
      </c>
      <c r="I709" s="254" t="s">
        <v>896</v>
      </c>
      <c r="J709" s="335">
        <v>568</v>
      </c>
      <c r="K709" s="253">
        <f t="shared" si="13"/>
        <v>16801.439999999999</v>
      </c>
      <c r="L709" s="252" t="s">
        <v>485</v>
      </c>
      <c r="M709" s="116">
        <v>2</v>
      </c>
      <c r="N709" s="251" t="s">
        <v>27</v>
      </c>
      <c r="O709" s="251" t="s">
        <v>28</v>
      </c>
      <c r="P709" s="113" t="s">
        <v>52</v>
      </c>
      <c r="Q709" s="112" t="s">
        <v>53</v>
      </c>
    </row>
    <row r="710" spans="1:17" s="250" customFormat="1" ht="51" x14ac:dyDescent="0.25">
      <c r="A710" s="324" t="s">
        <v>724</v>
      </c>
      <c r="B710" s="262">
        <v>695</v>
      </c>
      <c r="C710" s="260" t="s">
        <v>774</v>
      </c>
      <c r="D710" s="259" t="s">
        <v>727</v>
      </c>
      <c r="E710" s="258" t="s">
        <v>940</v>
      </c>
      <c r="F710" s="257" t="s">
        <v>939</v>
      </c>
      <c r="G710" s="256"/>
      <c r="H710" s="255">
        <v>22.4</v>
      </c>
      <c r="I710" s="254" t="s">
        <v>771</v>
      </c>
      <c r="J710" s="335">
        <v>140</v>
      </c>
      <c r="K710" s="253">
        <f t="shared" si="13"/>
        <v>3136</v>
      </c>
      <c r="L710" s="252" t="s">
        <v>485</v>
      </c>
      <c r="M710" s="116">
        <v>2</v>
      </c>
      <c r="N710" s="251" t="s">
        <v>27</v>
      </c>
      <c r="O710" s="251" t="s">
        <v>28</v>
      </c>
      <c r="P710" s="55" t="s">
        <v>52</v>
      </c>
      <c r="Q710" s="56" t="s">
        <v>53</v>
      </c>
    </row>
    <row r="711" spans="1:17" s="250" customFormat="1" ht="51" x14ac:dyDescent="0.25">
      <c r="A711" s="324" t="s">
        <v>724</v>
      </c>
      <c r="B711" s="262">
        <v>696</v>
      </c>
      <c r="C711" s="260" t="s">
        <v>774</v>
      </c>
      <c r="D711" s="259" t="s">
        <v>727</v>
      </c>
      <c r="E711" s="258" t="s">
        <v>938</v>
      </c>
      <c r="F711" s="257" t="s">
        <v>937</v>
      </c>
      <c r="G711" s="256"/>
      <c r="H711" s="255">
        <v>3.59</v>
      </c>
      <c r="I711" s="254" t="s">
        <v>771</v>
      </c>
      <c r="J711" s="335">
        <v>1000</v>
      </c>
      <c r="K711" s="253">
        <f t="shared" si="13"/>
        <v>3590</v>
      </c>
      <c r="L711" s="252" t="s">
        <v>485</v>
      </c>
      <c r="M711" s="116">
        <v>2</v>
      </c>
      <c r="N711" s="251" t="s">
        <v>27</v>
      </c>
      <c r="O711" s="251" t="s">
        <v>28</v>
      </c>
      <c r="P711" s="113" t="s">
        <v>52</v>
      </c>
      <c r="Q711" s="112" t="s">
        <v>53</v>
      </c>
    </row>
    <row r="712" spans="1:17" s="250" customFormat="1" ht="51" x14ac:dyDescent="0.25">
      <c r="A712" s="324" t="s">
        <v>724</v>
      </c>
      <c r="B712" s="262">
        <v>697</v>
      </c>
      <c r="C712" s="260" t="s">
        <v>236</v>
      </c>
      <c r="D712" s="259" t="s">
        <v>727</v>
      </c>
      <c r="E712" s="258" t="s">
        <v>936</v>
      </c>
      <c r="F712" s="257" t="s">
        <v>935</v>
      </c>
      <c r="G712" s="256"/>
      <c r="H712" s="255">
        <v>2471.84</v>
      </c>
      <c r="I712" s="254" t="s">
        <v>26</v>
      </c>
      <c r="J712" s="335">
        <v>2</v>
      </c>
      <c r="K712" s="253">
        <f t="shared" si="13"/>
        <v>4943.68</v>
      </c>
      <c r="L712" s="252" t="s">
        <v>485</v>
      </c>
      <c r="M712" s="116">
        <v>2</v>
      </c>
      <c r="N712" s="251" t="s">
        <v>27</v>
      </c>
      <c r="O712" s="251" t="s">
        <v>28</v>
      </c>
      <c r="P712" s="55" t="s">
        <v>52</v>
      </c>
      <c r="Q712" s="56" t="s">
        <v>53</v>
      </c>
    </row>
    <row r="713" spans="1:17" s="250" customFormat="1" ht="51" x14ac:dyDescent="0.25">
      <c r="A713" s="324" t="s">
        <v>724</v>
      </c>
      <c r="B713" s="262">
        <v>698</v>
      </c>
      <c r="C713" s="264" t="s">
        <v>236</v>
      </c>
      <c r="D713" s="263" t="s">
        <v>727</v>
      </c>
      <c r="E713" s="258" t="s">
        <v>934</v>
      </c>
      <c r="F713" s="257" t="s">
        <v>933</v>
      </c>
      <c r="G713" s="256"/>
      <c r="H713" s="255">
        <v>16250</v>
      </c>
      <c r="I713" s="254" t="s">
        <v>26</v>
      </c>
      <c r="J713" s="335">
        <v>2</v>
      </c>
      <c r="K713" s="253">
        <f t="shared" si="13"/>
        <v>32500</v>
      </c>
      <c r="L713" s="252" t="s">
        <v>485</v>
      </c>
      <c r="M713" s="116">
        <v>2</v>
      </c>
      <c r="N713" s="251" t="s">
        <v>27</v>
      </c>
      <c r="O713" s="251" t="s">
        <v>28</v>
      </c>
      <c r="P713" s="55" t="s">
        <v>52</v>
      </c>
      <c r="Q713" s="56" t="s">
        <v>53</v>
      </c>
    </row>
    <row r="714" spans="1:17" s="250" customFormat="1" ht="51" x14ac:dyDescent="0.25">
      <c r="A714" s="324" t="s">
        <v>724</v>
      </c>
      <c r="B714" s="262">
        <v>699</v>
      </c>
      <c r="C714" s="264" t="s">
        <v>236</v>
      </c>
      <c r="D714" s="263" t="s">
        <v>727</v>
      </c>
      <c r="E714" s="258" t="s">
        <v>932</v>
      </c>
      <c r="F714" s="257" t="s">
        <v>931</v>
      </c>
      <c r="G714" s="256"/>
      <c r="H714" s="255">
        <v>39981.94</v>
      </c>
      <c r="I714" s="254" t="s">
        <v>26</v>
      </c>
      <c r="J714" s="335">
        <v>1</v>
      </c>
      <c r="K714" s="253">
        <f t="shared" si="13"/>
        <v>39981.94</v>
      </c>
      <c r="L714" s="252" t="s">
        <v>485</v>
      </c>
      <c r="M714" s="116">
        <v>2</v>
      </c>
      <c r="N714" s="251" t="s">
        <v>27</v>
      </c>
      <c r="O714" s="251" t="s">
        <v>28</v>
      </c>
      <c r="P714" s="113" t="s">
        <v>52</v>
      </c>
      <c r="Q714" s="112" t="s">
        <v>53</v>
      </c>
    </row>
    <row r="715" spans="1:17" s="250" customFormat="1" ht="51" x14ac:dyDescent="0.25">
      <c r="A715" s="324" t="s">
        <v>724</v>
      </c>
      <c r="B715" s="262">
        <v>700</v>
      </c>
      <c r="C715" s="264" t="s">
        <v>236</v>
      </c>
      <c r="D715" s="263" t="s">
        <v>727</v>
      </c>
      <c r="E715" s="258" t="s">
        <v>930</v>
      </c>
      <c r="F715" s="257" t="s">
        <v>929</v>
      </c>
      <c r="G715" s="256"/>
      <c r="H715" s="255">
        <v>17198.95</v>
      </c>
      <c r="I715" s="254" t="s">
        <v>26</v>
      </c>
      <c r="J715" s="335">
        <v>1</v>
      </c>
      <c r="K715" s="253">
        <f t="shared" si="13"/>
        <v>17198.95</v>
      </c>
      <c r="L715" s="252" t="s">
        <v>485</v>
      </c>
      <c r="M715" s="116">
        <v>2</v>
      </c>
      <c r="N715" s="251" t="s">
        <v>27</v>
      </c>
      <c r="O715" s="251" t="s">
        <v>28</v>
      </c>
      <c r="P715" s="55" t="s">
        <v>52</v>
      </c>
      <c r="Q715" s="56" t="s">
        <v>53</v>
      </c>
    </row>
    <row r="716" spans="1:17" s="250" customFormat="1" ht="51" x14ac:dyDescent="0.25">
      <c r="A716" s="324" t="s">
        <v>724</v>
      </c>
      <c r="B716" s="262">
        <v>701</v>
      </c>
      <c r="C716" s="264" t="s">
        <v>236</v>
      </c>
      <c r="D716" s="263" t="s">
        <v>727</v>
      </c>
      <c r="E716" s="258" t="s">
        <v>928</v>
      </c>
      <c r="F716" s="257" t="s">
        <v>927</v>
      </c>
      <c r="G716" s="256"/>
      <c r="H716" s="255">
        <v>16500</v>
      </c>
      <c r="I716" s="254" t="s">
        <v>26</v>
      </c>
      <c r="J716" s="335">
        <v>1</v>
      </c>
      <c r="K716" s="253">
        <f t="shared" si="13"/>
        <v>16500</v>
      </c>
      <c r="L716" s="252" t="s">
        <v>485</v>
      </c>
      <c r="M716" s="116">
        <v>2</v>
      </c>
      <c r="N716" s="251" t="s">
        <v>27</v>
      </c>
      <c r="O716" s="251" t="s">
        <v>28</v>
      </c>
      <c r="P716" s="55" t="s">
        <v>52</v>
      </c>
      <c r="Q716" s="56" t="s">
        <v>53</v>
      </c>
    </row>
    <row r="717" spans="1:17" s="250" customFormat="1" ht="51" x14ac:dyDescent="0.25">
      <c r="A717" s="324" t="s">
        <v>724</v>
      </c>
      <c r="B717" s="262">
        <v>702</v>
      </c>
      <c r="C717" s="264" t="s">
        <v>236</v>
      </c>
      <c r="D717" s="263" t="s">
        <v>727</v>
      </c>
      <c r="E717" s="258" t="s">
        <v>926</v>
      </c>
      <c r="F717" s="257" t="s">
        <v>925</v>
      </c>
      <c r="G717" s="256"/>
      <c r="H717" s="255">
        <v>17221.59</v>
      </c>
      <c r="I717" s="254" t="s">
        <v>26</v>
      </c>
      <c r="J717" s="335">
        <v>1</v>
      </c>
      <c r="K717" s="253">
        <f t="shared" si="13"/>
        <v>17221.59</v>
      </c>
      <c r="L717" s="252" t="s">
        <v>485</v>
      </c>
      <c r="M717" s="116">
        <v>2</v>
      </c>
      <c r="N717" s="251" t="s">
        <v>27</v>
      </c>
      <c r="O717" s="251" t="s">
        <v>28</v>
      </c>
      <c r="P717" s="113" t="s">
        <v>52</v>
      </c>
      <c r="Q717" s="112" t="s">
        <v>53</v>
      </c>
    </row>
    <row r="718" spans="1:17" s="250" customFormat="1" ht="51" x14ac:dyDescent="0.25">
      <c r="A718" s="324" t="s">
        <v>724</v>
      </c>
      <c r="B718" s="262">
        <v>703</v>
      </c>
      <c r="C718" s="264" t="s">
        <v>236</v>
      </c>
      <c r="D718" s="263" t="s">
        <v>727</v>
      </c>
      <c r="E718" s="258" t="s">
        <v>924</v>
      </c>
      <c r="F718" s="257" t="s">
        <v>923</v>
      </c>
      <c r="G718" s="256"/>
      <c r="H718" s="255">
        <v>15827.59</v>
      </c>
      <c r="I718" s="254" t="s">
        <v>26</v>
      </c>
      <c r="J718" s="335">
        <v>1</v>
      </c>
      <c r="K718" s="253">
        <f t="shared" si="13"/>
        <v>15827.59</v>
      </c>
      <c r="L718" s="252" t="s">
        <v>485</v>
      </c>
      <c r="M718" s="116">
        <v>2</v>
      </c>
      <c r="N718" s="251" t="s">
        <v>27</v>
      </c>
      <c r="O718" s="251" t="s">
        <v>28</v>
      </c>
      <c r="P718" s="55" t="s">
        <v>52</v>
      </c>
      <c r="Q718" s="56" t="s">
        <v>53</v>
      </c>
    </row>
    <row r="719" spans="1:17" s="250" customFormat="1" ht="51" x14ac:dyDescent="0.25">
      <c r="A719" s="324" t="s">
        <v>724</v>
      </c>
      <c r="B719" s="262">
        <v>704</v>
      </c>
      <c r="C719" s="264" t="s">
        <v>236</v>
      </c>
      <c r="D719" s="263" t="s">
        <v>727</v>
      </c>
      <c r="E719" s="258" t="s">
        <v>922</v>
      </c>
      <c r="F719" s="257" t="s">
        <v>921</v>
      </c>
      <c r="G719" s="256"/>
      <c r="H719" s="255">
        <v>9418.94</v>
      </c>
      <c r="I719" s="254" t="s">
        <v>26</v>
      </c>
      <c r="J719" s="335">
        <v>1</v>
      </c>
      <c r="K719" s="253">
        <f t="shared" si="13"/>
        <v>9418.94</v>
      </c>
      <c r="L719" s="252" t="s">
        <v>485</v>
      </c>
      <c r="M719" s="116">
        <v>2</v>
      </c>
      <c r="N719" s="251" t="s">
        <v>27</v>
      </c>
      <c r="O719" s="251" t="s">
        <v>28</v>
      </c>
      <c r="P719" s="113" t="s">
        <v>52</v>
      </c>
      <c r="Q719" s="112" t="s">
        <v>53</v>
      </c>
    </row>
    <row r="720" spans="1:17" s="250" customFormat="1" ht="51" x14ac:dyDescent="0.25">
      <c r="A720" s="324" t="s">
        <v>724</v>
      </c>
      <c r="B720" s="262">
        <v>705</v>
      </c>
      <c r="C720" s="260" t="s">
        <v>784</v>
      </c>
      <c r="D720" s="259" t="s">
        <v>920</v>
      </c>
      <c r="E720" s="258" t="s">
        <v>919</v>
      </c>
      <c r="F720" s="257" t="s">
        <v>918</v>
      </c>
      <c r="G720" s="256"/>
      <c r="H720" s="255">
        <v>2018</v>
      </c>
      <c r="I720" s="254" t="s">
        <v>26</v>
      </c>
      <c r="J720" s="335">
        <v>2</v>
      </c>
      <c r="K720" s="253">
        <f t="shared" si="13"/>
        <v>4036</v>
      </c>
      <c r="L720" s="252" t="s">
        <v>485</v>
      </c>
      <c r="M720" s="116">
        <v>2</v>
      </c>
      <c r="N720" s="251" t="s">
        <v>27</v>
      </c>
      <c r="O720" s="251" t="s">
        <v>28</v>
      </c>
      <c r="P720" s="55" t="s">
        <v>52</v>
      </c>
      <c r="Q720" s="56" t="s">
        <v>53</v>
      </c>
    </row>
    <row r="721" spans="1:17" s="250" customFormat="1" ht="51" x14ac:dyDescent="0.25">
      <c r="A721" s="324" t="s">
        <v>724</v>
      </c>
      <c r="B721" s="262">
        <v>706</v>
      </c>
      <c r="C721" s="264" t="s">
        <v>917</v>
      </c>
      <c r="D721" s="263" t="s">
        <v>770</v>
      </c>
      <c r="E721" s="258" t="s">
        <v>916</v>
      </c>
      <c r="F721" s="257" t="s">
        <v>915</v>
      </c>
      <c r="G721" s="256"/>
      <c r="H721" s="255">
        <v>38.08</v>
      </c>
      <c r="I721" s="254" t="s">
        <v>771</v>
      </c>
      <c r="J721" s="335">
        <v>615</v>
      </c>
      <c r="K721" s="253">
        <f t="shared" si="13"/>
        <v>23419.200000000001</v>
      </c>
      <c r="L721" s="252" t="s">
        <v>485</v>
      </c>
      <c r="M721" s="116">
        <v>2</v>
      </c>
      <c r="N721" s="251" t="s">
        <v>27</v>
      </c>
      <c r="O721" s="251" t="s">
        <v>28</v>
      </c>
      <c r="P721" s="113" t="s">
        <v>52</v>
      </c>
      <c r="Q721" s="112" t="s">
        <v>53</v>
      </c>
    </row>
    <row r="722" spans="1:17" s="250" customFormat="1" ht="51" x14ac:dyDescent="0.25">
      <c r="A722" s="324" t="s">
        <v>724</v>
      </c>
      <c r="B722" s="262">
        <v>707</v>
      </c>
      <c r="C722" s="260" t="s">
        <v>904</v>
      </c>
      <c r="D722" s="263" t="s">
        <v>731</v>
      </c>
      <c r="E722" s="258" t="s">
        <v>914</v>
      </c>
      <c r="F722" s="257" t="s">
        <v>913</v>
      </c>
      <c r="G722" s="256"/>
      <c r="H722" s="255">
        <v>1077.78</v>
      </c>
      <c r="I722" s="254" t="s">
        <v>771</v>
      </c>
      <c r="J722" s="335">
        <v>46</v>
      </c>
      <c r="K722" s="253">
        <f t="shared" si="13"/>
        <v>49577.88</v>
      </c>
      <c r="L722" s="252" t="s">
        <v>485</v>
      </c>
      <c r="M722" s="116">
        <v>2</v>
      </c>
      <c r="N722" s="251" t="s">
        <v>27</v>
      </c>
      <c r="O722" s="251" t="s">
        <v>28</v>
      </c>
      <c r="P722" s="55" t="s">
        <v>52</v>
      </c>
      <c r="Q722" s="56" t="s">
        <v>53</v>
      </c>
    </row>
    <row r="723" spans="1:17" s="250" customFormat="1" ht="51" x14ac:dyDescent="0.25">
      <c r="A723" s="324" t="s">
        <v>724</v>
      </c>
      <c r="B723" s="262">
        <v>708</v>
      </c>
      <c r="C723" s="260" t="s">
        <v>904</v>
      </c>
      <c r="D723" s="263" t="s">
        <v>731</v>
      </c>
      <c r="E723" s="258" t="s">
        <v>912</v>
      </c>
      <c r="F723" s="257" t="s">
        <v>911</v>
      </c>
      <c r="G723" s="256"/>
      <c r="H723" s="255">
        <v>829.29984383133785</v>
      </c>
      <c r="I723" s="254" t="s">
        <v>771</v>
      </c>
      <c r="J723" s="335">
        <v>19.21</v>
      </c>
      <c r="K723" s="253">
        <f t="shared" si="13"/>
        <v>15930.85</v>
      </c>
      <c r="L723" s="252" t="s">
        <v>485</v>
      </c>
      <c r="M723" s="116">
        <v>2</v>
      </c>
      <c r="N723" s="251" t="s">
        <v>27</v>
      </c>
      <c r="O723" s="251" t="s">
        <v>28</v>
      </c>
      <c r="P723" s="113" t="s">
        <v>52</v>
      </c>
      <c r="Q723" s="112" t="s">
        <v>53</v>
      </c>
    </row>
    <row r="724" spans="1:17" s="250" customFormat="1" ht="51" x14ac:dyDescent="0.25">
      <c r="A724" s="324" t="s">
        <v>724</v>
      </c>
      <c r="B724" s="262">
        <v>709</v>
      </c>
      <c r="C724" s="260" t="s">
        <v>904</v>
      </c>
      <c r="D724" s="263" t="s">
        <v>731</v>
      </c>
      <c r="E724" s="258" t="s">
        <v>910</v>
      </c>
      <c r="F724" s="257" t="s">
        <v>909</v>
      </c>
      <c r="G724" s="256"/>
      <c r="H724" s="255">
        <v>158.6799963973701</v>
      </c>
      <c r="I724" s="254" t="s">
        <v>771</v>
      </c>
      <c r="J724" s="335">
        <v>888.24</v>
      </c>
      <c r="K724" s="253">
        <f t="shared" si="13"/>
        <v>140945.92000000001</v>
      </c>
      <c r="L724" s="252" t="s">
        <v>485</v>
      </c>
      <c r="M724" s="116">
        <v>2</v>
      </c>
      <c r="N724" s="251" t="s">
        <v>27</v>
      </c>
      <c r="O724" s="251" t="s">
        <v>28</v>
      </c>
      <c r="P724" s="55" t="s">
        <v>52</v>
      </c>
      <c r="Q724" s="56" t="s">
        <v>53</v>
      </c>
    </row>
    <row r="725" spans="1:17" s="250" customFormat="1" ht="51" x14ac:dyDescent="0.25">
      <c r="A725" s="324" t="s">
        <v>724</v>
      </c>
      <c r="B725" s="262">
        <v>710</v>
      </c>
      <c r="C725" s="260" t="s">
        <v>904</v>
      </c>
      <c r="D725" s="263" t="s">
        <v>731</v>
      </c>
      <c r="E725" s="258" t="s">
        <v>908</v>
      </c>
      <c r="F725" s="257" t="s">
        <v>907</v>
      </c>
      <c r="G725" s="256"/>
      <c r="H725" s="255">
        <v>255.69</v>
      </c>
      <c r="I725" s="254" t="s">
        <v>771</v>
      </c>
      <c r="J725" s="335">
        <v>72</v>
      </c>
      <c r="K725" s="253">
        <f t="shared" si="13"/>
        <v>18409.68</v>
      </c>
      <c r="L725" s="252" t="s">
        <v>485</v>
      </c>
      <c r="M725" s="116">
        <v>2</v>
      </c>
      <c r="N725" s="251" t="s">
        <v>27</v>
      </c>
      <c r="O725" s="251" t="s">
        <v>28</v>
      </c>
      <c r="P725" s="113" t="s">
        <v>52</v>
      </c>
      <c r="Q725" s="112" t="s">
        <v>53</v>
      </c>
    </row>
    <row r="726" spans="1:17" s="250" customFormat="1" ht="51" x14ac:dyDescent="0.25">
      <c r="A726" s="324" t="s">
        <v>724</v>
      </c>
      <c r="B726" s="262">
        <v>711</v>
      </c>
      <c r="C726" s="260" t="s">
        <v>904</v>
      </c>
      <c r="D726" s="263" t="s">
        <v>731</v>
      </c>
      <c r="E726" s="258" t="s">
        <v>906</v>
      </c>
      <c r="F726" s="257" t="s">
        <v>905</v>
      </c>
      <c r="G726" s="256"/>
      <c r="H726" s="255">
        <v>261.28000000000003</v>
      </c>
      <c r="I726" s="254" t="s">
        <v>771</v>
      </c>
      <c r="J726" s="335">
        <v>142</v>
      </c>
      <c r="K726" s="253">
        <f t="shared" si="13"/>
        <v>37101.760000000002</v>
      </c>
      <c r="L726" s="252" t="s">
        <v>485</v>
      </c>
      <c r="M726" s="116">
        <v>2</v>
      </c>
      <c r="N726" s="251" t="s">
        <v>27</v>
      </c>
      <c r="O726" s="251" t="s">
        <v>28</v>
      </c>
      <c r="P726" s="55" t="s">
        <v>52</v>
      </c>
      <c r="Q726" s="56" t="s">
        <v>53</v>
      </c>
    </row>
    <row r="727" spans="1:17" s="250" customFormat="1" ht="51" x14ac:dyDescent="0.25">
      <c r="A727" s="324" t="s">
        <v>724</v>
      </c>
      <c r="B727" s="262">
        <v>712</v>
      </c>
      <c r="C727" s="260" t="s">
        <v>904</v>
      </c>
      <c r="D727" s="263" t="s">
        <v>731</v>
      </c>
      <c r="E727" s="258" t="s">
        <v>903</v>
      </c>
      <c r="F727" s="257" t="s">
        <v>902</v>
      </c>
      <c r="G727" s="256"/>
      <c r="H727" s="255">
        <v>423.71989295272073</v>
      </c>
      <c r="I727" s="254" t="s">
        <v>896</v>
      </c>
      <c r="J727" s="335">
        <v>5.6050000000000004</v>
      </c>
      <c r="K727" s="253">
        <f t="shared" si="13"/>
        <v>2374.9499999999998</v>
      </c>
      <c r="L727" s="252" t="s">
        <v>485</v>
      </c>
      <c r="M727" s="116">
        <v>2</v>
      </c>
      <c r="N727" s="251" t="s">
        <v>27</v>
      </c>
      <c r="O727" s="251" t="s">
        <v>28</v>
      </c>
      <c r="P727" s="113" t="s">
        <v>52</v>
      </c>
      <c r="Q727" s="112" t="s">
        <v>53</v>
      </c>
    </row>
    <row r="728" spans="1:17" s="250" customFormat="1" ht="51" x14ac:dyDescent="0.25">
      <c r="A728" s="324" t="s">
        <v>724</v>
      </c>
      <c r="B728" s="262">
        <v>713</v>
      </c>
      <c r="C728" s="260" t="s">
        <v>901</v>
      </c>
      <c r="D728" s="259" t="s">
        <v>727</v>
      </c>
      <c r="E728" s="258" t="s">
        <v>900</v>
      </c>
      <c r="F728" s="257" t="s">
        <v>899</v>
      </c>
      <c r="G728" s="256"/>
      <c r="H728" s="255">
        <v>5615.5</v>
      </c>
      <c r="I728" s="254" t="s">
        <v>26</v>
      </c>
      <c r="J728" s="335">
        <v>1</v>
      </c>
      <c r="K728" s="253">
        <f t="shared" si="13"/>
        <v>5615.5</v>
      </c>
      <c r="L728" s="252" t="s">
        <v>485</v>
      </c>
      <c r="M728" s="116">
        <v>2</v>
      </c>
      <c r="N728" s="251" t="s">
        <v>27</v>
      </c>
      <c r="O728" s="251" t="s">
        <v>28</v>
      </c>
      <c r="P728" s="55" t="s">
        <v>52</v>
      </c>
      <c r="Q728" s="56" t="s">
        <v>53</v>
      </c>
    </row>
    <row r="729" spans="1:17" s="250" customFormat="1" ht="51" x14ac:dyDescent="0.25">
      <c r="A729" s="324" t="s">
        <v>724</v>
      </c>
      <c r="B729" s="262">
        <v>714</v>
      </c>
      <c r="C729" s="260" t="s">
        <v>847</v>
      </c>
      <c r="D729" s="259" t="s">
        <v>800</v>
      </c>
      <c r="E729" s="258" t="s">
        <v>898</v>
      </c>
      <c r="F729" s="257" t="s">
        <v>897</v>
      </c>
      <c r="G729" s="256"/>
      <c r="H729" s="255">
        <v>52.3</v>
      </c>
      <c r="I729" s="254" t="s">
        <v>896</v>
      </c>
      <c r="J729" s="335">
        <v>60</v>
      </c>
      <c r="K729" s="253">
        <f t="shared" si="13"/>
        <v>3138</v>
      </c>
      <c r="L729" s="252" t="s">
        <v>485</v>
      </c>
      <c r="M729" s="116">
        <v>2</v>
      </c>
      <c r="N729" s="251" t="s">
        <v>27</v>
      </c>
      <c r="O729" s="251" t="s">
        <v>28</v>
      </c>
      <c r="P729" s="113" t="s">
        <v>52</v>
      </c>
      <c r="Q729" s="112" t="s">
        <v>53</v>
      </c>
    </row>
    <row r="730" spans="1:17" s="250" customFormat="1" ht="51" x14ac:dyDescent="0.25">
      <c r="A730" s="324" t="s">
        <v>724</v>
      </c>
      <c r="B730" s="262">
        <v>715</v>
      </c>
      <c r="C730" s="260" t="s">
        <v>495</v>
      </c>
      <c r="D730" s="259" t="s">
        <v>727</v>
      </c>
      <c r="E730" s="258" t="s">
        <v>895</v>
      </c>
      <c r="F730" s="257" t="s">
        <v>894</v>
      </c>
      <c r="G730" s="256"/>
      <c r="H730" s="255">
        <v>60170</v>
      </c>
      <c r="I730" s="254" t="s">
        <v>26</v>
      </c>
      <c r="J730" s="335">
        <v>1</v>
      </c>
      <c r="K730" s="253">
        <f t="shared" si="13"/>
        <v>60170</v>
      </c>
      <c r="L730" s="252" t="s">
        <v>485</v>
      </c>
      <c r="M730" s="116">
        <v>2</v>
      </c>
      <c r="N730" s="251" t="s">
        <v>27</v>
      </c>
      <c r="O730" s="251" t="s">
        <v>28</v>
      </c>
      <c r="P730" s="55" t="s">
        <v>52</v>
      </c>
      <c r="Q730" s="56" t="s">
        <v>53</v>
      </c>
    </row>
    <row r="731" spans="1:17" s="250" customFormat="1" ht="51" x14ac:dyDescent="0.25">
      <c r="A731" s="324" t="s">
        <v>724</v>
      </c>
      <c r="B731" s="262">
        <v>716</v>
      </c>
      <c r="C731" s="260" t="s">
        <v>495</v>
      </c>
      <c r="D731" s="259" t="s">
        <v>727</v>
      </c>
      <c r="E731" s="258" t="s">
        <v>893</v>
      </c>
      <c r="F731" s="257" t="s">
        <v>892</v>
      </c>
      <c r="G731" s="256"/>
      <c r="H731" s="255">
        <v>121695</v>
      </c>
      <c r="I731" s="254" t="s">
        <v>26</v>
      </c>
      <c r="J731" s="335">
        <v>1</v>
      </c>
      <c r="K731" s="253">
        <f t="shared" si="13"/>
        <v>121695</v>
      </c>
      <c r="L731" s="252" t="s">
        <v>485</v>
      </c>
      <c r="M731" s="116">
        <v>2</v>
      </c>
      <c r="N731" s="251" t="s">
        <v>27</v>
      </c>
      <c r="O731" s="251" t="s">
        <v>28</v>
      </c>
      <c r="P731" s="113" t="s">
        <v>52</v>
      </c>
      <c r="Q731" s="112" t="s">
        <v>53</v>
      </c>
    </row>
    <row r="732" spans="1:17" s="250" customFormat="1" ht="51" x14ac:dyDescent="0.25">
      <c r="A732" s="324" t="s">
        <v>724</v>
      </c>
      <c r="B732" s="262">
        <v>717</v>
      </c>
      <c r="C732" s="264" t="s">
        <v>891</v>
      </c>
      <c r="D732" s="263" t="s">
        <v>770</v>
      </c>
      <c r="E732" s="258" t="s">
        <v>890</v>
      </c>
      <c r="F732" s="257" t="s">
        <v>889</v>
      </c>
      <c r="G732" s="256"/>
      <c r="H732" s="255">
        <v>188551.59</v>
      </c>
      <c r="I732" s="254" t="s">
        <v>26</v>
      </c>
      <c r="J732" s="335">
        <v>1</v>
      </c>
      <c r="K732" s="253">
        <f t="shared" si="13"/>
        <v>188551.59</v>
      </c>
      <c r="L732" s="252" t="s">
        <v>485</v>
      </c>
      <c r="M732" s="116">
        <v>2</v>
      </c>
      <c r="N732" s="251" t="s">
        <v>27</v>
      </c>
      <c r="O732" s="251" t="s">
        <v>28</v>
      </c>
      <c r="P732" s="113" t="s">
        <v>52</v>
      </c>
      <c r="Q732" s="112" t="s">
        <v>53</v>
      </c>
    </row>
    <row r="733" spans="1:17" s="250" customFormat="1" ht="51" x14ac:dyDescent="0.25">
      <c r="A733" s="324" t="s">
        <v>724</v>
      </c>
      <c r="B733" s="262">
        <v>718</v>
      </c>
      <c r="C733" s="264" t="s">
        <v>863</v>
      </c>
      <c r="D733" s="263" t="s">
        <v>770</v>
      </c>
      <c r="E733" s="258" t="s">
        <v>888</v>
      </c>
      <c r="F733" s="257" t="s">
        <v>887</v>
      </c>
      <c r="G733" s="256"/>
      <c r="H733" s="255">
        <v>5504.24</v>
      </c>
      <c r="I733" s="254" t="s">
        <v>26</v>
      </c>
      <c r="J733" s="335">
        <v>1</v>
      </c>
      <c r="K733" s="253">
        <f t="shared" si="13"/>
        <v>5504.24</v>
      </c>
      <c r="L733" s="252" t="s">
        <v>485</v>
      </c>
      <c r="M733" s="116">
        <v>2</v>
      </c>
      <c r="N733" s="251" t="s">
        <v>27</v>
      </c>
      <c r="O733" s="251" t="s">
        <v>28</v>
      </c>
      <c r="P733" s="55" t="s">
        <v>52</v>
      </c>
      <c r="Q733" s="56" t="s">
        <v>53</v>
      </c>
    </row>
    <row r="734" spans="1:17" s="250" customFormat="1" ht="51" x14ac:dyDescent="0.25">
      <c r="A734" s="324" t="s">
        <v>724</v>
      </c>
      <c r="B734" s="262">
        <v>719</v>
      </c>
      <c r="C734" s="260" t="s">
        <v>661</v>
      </c>
      <c r="D734" s="259" t="s">
        <v>886</v>
      </c>
      <c r="E734" s="258" t="s">
        <v>885</v>
      </c>
      <c r="F734" s="257" t="s">
        <v>884</v>
      </c>
      <c r="G734" s="256"/>
      <c r="H734" s="255">
        <v>7118.64</v>
      </c>
      <c r="I734" s="254" t="s">
        <v>26</v>
      </c>
      <c r="J734" s="335">
        <v>1</v>
      </c>
      <c r="K734" s="253">
        <f t="shared" si="13"/>
        <v>7118.64</v>
      </c>
      <c r="L734" s="252" t="s">
        <v>485</v>
      </c>
      <c r="M734" s="116">
        <v>2</v>
      </c>
      <c r="N734" s="251" t="s">
        <v>27</v>
      </c>
      <c r="O734" s="251" t="s">
        <v>28</v>
      </c>
      <c r="P734" s="113" t="s">
        <v>52</v>
      </c>
      <c r="Q734" s="112" t="s">
        <v>53</v>
      </c>
    </row>
    <row r="735" spans="1:17" s="250" customFormat="1" ht="51" x14ac:dyDescent="0.25">
      <c r="A735" s="324" t="s">
        <v>724</v>
      </c>
      <c r="B735" s="262">
        <v>720</v>
      </c>
      <c r="C735" s="260" t="s">
        <v>784</v>
      </c>
      <c r="D735" s="259" t="s">
        <v>722</v>
      </c>
      <c r="E735" s="258" t="s">
        <v>883</v>
      </c>
      <c r="F735" s="257" t="s">
        <v>882</v>
      </c>
      <c r="G735" s="256"/>
      <c r="H735" s="255">
        <v>2320.6999999999998</v>
      </c>
      <c r="I735" s="254" t="s">
        <v>26</v>
      </c>
      <c r="J735" s="335">
        <v>2</v>
      </c>
      <c r="K735" s="253">
        <f t="shared" si="13"/>
        <v>4641.3999999999996</v>
      </c>
      <c r="L735" s="252" t="s">
        <v>485</v>
      </c>
      <c r="M735" s="116">
        <v>2</v>
      </c>
      <c r="N735" s="251" t="s">
        <v>27</v>
      </c>
      <c r="O735" s="251" t="s">
        <v>28</v>
      </c>
      <c r="P735" s="55" t="s">
        <v>52</v>
      </c>
      <c r="Q735" s="56" t="s">
        <v>53</v>
      </c>
    </row>
    <row r="736" spans="1:17" s="250" customFormat="1" ht="51" x14ac:dyDescent="0.25">
      <c r="A736" s="324" t="s">
        <v>724</v>
      </c>
      <c r="B736" s="262">
        <v>721</v>
      </c>
      <c r="C736" s="260" t="s">
        <v>784</v>
      </c>
      <c r="D736" s="259" t="s">
        <v>722</v>
      </c>
      <c r="E736" s="258" t="s">
        <v>881</v>
      </c>
      <c r="F736" s="257" t="s">
        <v>880</v>
      </c>
      <c r="G736" s="256"/>
      <c r="H736" s="255">
        <v>554.94999999999993</v>
      </c>
      <c r="I736" s="254" t="s">
        <v>26</v>
      </c>
      <c r="J736" s="335">
        <v>3</v>
      </c>
      <c r="K736" s="253">
        <f t="shared" si="13"/>
        <v>1664.85</v>
      </c>
      <c r="L736" s="252" t="s">
        <v>485</v>
      </c>
      <c r="M736" s="116">
        <v>2</v>
      </c>
      <c r="N736" s="251" t="s">
        <v>27</v>
      </c>
      <c r="O736" s="251" t="s">
        <v>28</v>
      </c>
      <c r="P736" s="113" t="s">
        <v>52</v>
      </c>
      <c r="Q736" s="112" t="s">
        <v>53</v>
      </c>
    </row>
    <row r="737" spans="1:17" s="250" customFormat="1" ht="51" x14ac:dyDescent="0.25">
      <c r="A737" s="324" t="s">
        <v>724</v>
      </c>
      <c r="B737" s="262">
        <v>722</v>
      </c>
      <c r="C737" s="260" t="s">
        <v>871</v>
      </c>
      <c r="D737" s="259" t="s">
        <v>722</v>
      </c>
      <c r="E737" s="258" t="s">
        <v>879</v>
      </c>
      <c r="F737" s="257" t="s">
        <v>878</v>
      </c>
      <c r="G737" s="256"/>
      <c r="H737" s="255">
        <v>6468</v>
      </c>
      <c r="I737" s="254" t="s">
        <v>26</v>
      </c>
      <c r="J737" s="335">
        <v>4</v>
      </c>
      <c r="K737" s="253">
        <f t="shared" si="13"/>
        <v>25872</v>
      </c>
      <c r="L737" s="252" t="s">
        <v>485</v>
      </c>
      <c r="M737" s="116">
        <v>2</v>
      </c>
      <c r="N737" s="251" t="s">
        <v>27</v>
      </c>
      <c r="O737" s="251" t="s">
        <v>28</v>
      </c>
      <c r="P737" s="55" t="s">
        <v>52</v>
      </c>
      <c r="Q737" s="56" t="s">
        <v>53</v>
      </c>
    </row>
    <row r="738" spans="1:17" s="250" customFormat="1" ht="51" x14ac:dyDescent="0.25">
      <c r="A738" s="324" t="s">
        <v>724</v>
      </c>
      <c r="B738" s="262">
        <v>723</v>
      </c>
      <c r="C738" s="260" t="s">
        <v>871</v>
      </c>
      <c r="D738" s="259" t="s">
        <v>722</v>
      </c>
      <c r="E738" s="258" t="s">
        <v>877</v>
      </c>
      <c r="F738" s="257" t="s">
        <v>876</v>
      </c>
      <c r="G738" s="256"/>
      <c r="H738" s="255">
        <v>7600</v>
      </c>
      <c r="I738" s="254" t="s">
        <v>26</v>
      </c>
      <c r="J738" s="335">
        <v>2</v>
      </c>
      <c r="K738" s="253">
        <f t="shared" si="13"/>
        <v>15200</v>
      </c>
      <c r="L738" s="252" t="s">
        <v>485</v>
      </c>
      <c r="M738" s="116">
        <v>2</v>
      </c>
      <c r="N738" s="251" t="s">
        <v>27</v>
      </c>
      <c r="O738" s="251" t="s">
        <v>28</v>
      </c>
      <c r="P738" s="113" t="s">
        <v>52</v>
      </c>
      <c r="Q738" s="112" t="s">
        <v>53</v>
      </c>
    </row>
    <row r="739" spans="1:17" s="250" customFormat="1" ht="51" x14ac:dyDescent="0.25">
      <c r="A739" s="324" t="s">
        <v>724</v>
      </c>
      <c r="B739" s="262">
        <v>724</v>
      </c>
      <c r="C739" s="260" t="s">
        <v>871</v>
      </c>
      <c r="D739" s="259" t="s">
        <v>722</v>
      </c>
      <c r="E739" s="258" t="s">
        <v>875</v>
      </c>
      <c r="F739" s="257" t="s">
        <v>874</v>
      </c>
      <c r="G739" s="256"/>
      <c r="H739" s="255">
        <v>4770.1499999999996</v>
      </c>
      <c r="I739" s="254" t="s">
        <v>26</v>
      </c>
      <c r="J739" s="335">
        <v>8</v>
      </c>
      <c r="K739" s="253">
        <f t="shared" ref="K739:K798" si="14">J739*H739</f>
        <v>38161.199999999997</v>
      </c>
      <c r="L739" s="252" t="s">
        <v>485</v>
      </c>
      <c r="M739" s="116">
        <v>2</v>
      </c>
      <c r="N739" s="251" t="s">
        <v>27</v>
      </c>
      <c r="O739" s="251" t="s">
        <v>28</v>
      </c>
      <c r="P739" s="55" t="s">
        <v>52</v>
      </c>
      <c r="Q739" s="56" t="s">
        <v>53</v>
      </c>
    </row>
    <row r="740" spans="1:17" s="250" customFormat="1" ht="51" x14ac:dyDescent="0.25">
      <c r="A740" s="324" t="s">
        <v>724</v>
      </c>
      <c r="B740" s="262">
        <v>725</v>
      </c>
      <c r="C740" s="260" t="s">
        <v>871</v>
      </c>
      <c r="D740" s="259" t="s">
        <v>722</v>
      </c>
      <c r="E740" s="258" t="s">
        <v>873</v>
      </c>
      <c r="F740" s="257" t="s">
        <v>872</v>
      </c>
      <c r="G740" s="256"/>
      <c r="H740" s="255">
        <v>5605</v>
      </c>
      <c r="I740" s="254" t="s">
        <v>26</v>
      </c>
      <c r="J740" s="335">
        <v>4</v>
      </c>
      <c r="K740" s="253">
        <f t="shared" si="14"/>
        <v>22420</v>
      </c>
      <c r="L740" s="252" t="s">
        <v>485</v>
      </c>
      <c r="M740" s="116">
        <v>2</v>
      </c>
      <c r="N740" s="251" t="s">
        <v>27</v>
      </c>
      <c r="O740" s="251" t="s">
        <v>28</v>
      </c>
      <c r="P740" s="113" t="s">
        <v>52</v>
      </c>
      <c r="Q740" s="112" t="s">
        <v>53</v>
      </c>
    </row>
    <row r="741" spans="1:17" s="250" customFormat="1" ht="51" x14ac:dyDescent="0.25">
      <c r="A741" s="324" t="s">
        <v>724</v>
      </c>
      <c r="B741" s="262">
        <v>726</v>
      </c>
      <c r="C741" s="260" t="s">
        <v>871</v>
      </c>
      <c r="D741" s="259" t="s">
        <v>722</v>
      </c>
      <c r="E741" s="258" t="s">
        <v>870</v>
      </c>
      <c r="F741" s="257" t="s">
        <v>869</v>
      </c>
      <c r="G741" s="256"/>
      <c r="H741" s="255">
        <v>8550</v>
      </c>
      <c r="I741" s="254" t="s">
        <v>26</v>
      </c>
      <c r="J741" s="335">
        <v>1</v>
      </c>
      <c r="K741" s="253">
        <f t="shared" si="14"/>
        <v>8550</v>
      </c>
      <c r="L741" s="252" t="s">
        <v>485</v>
      </c>
      <c r="M741" s="116">
        <v>2</v>
      </c>
      <c r="N741" s="251" t="s">
        <v>27</v>
      </c>
      <c r="O741" s="251" t="s">
        <v>28</v>
      </c>
      <c r="P741" s="55" t="s">
        <v>52</v>
      </c>
      <c r="Q741" s="56" t="s">
        <v>53</v>
      </c>
    </row>
    <row r="742" spans="1:17" s="250" customFormat="1" ht="51" x14ac:dyDescent="0.25">
      <c r="A742" s="324" t="s">
        <v>724</v>
      </c>
      <c r="B742" s="262">
        <v>727</v>
      </c>
      <c r="C742" s="260" t="s">
        <v>866</v>
      </c>
      <c r="D742" s="259" t="s">
        <v>722</v>
      </c>
      <c r="E742" s="258" t="s">
        <v>868</v>
      </c>
      <c r="F742" s="257" t="s">
        <v>867</v>
      </c>
      <c r="G742" s="256"/>
      <c r="H742" s="255">
        <v>26008.507000000001</v>
      </c>
      <c r="I742" s="254" t="s">
        <v>26</v>
      </c>
      <c r="J742" s="335">
        <v>10</v>
      </c>
      <c r="K742" s="253">
        <f t="shared" si="14"/>
        <v>260085.07</v>
      </c>
      <c r="L742" s="252" t="s">
        <v>485</v>
      </c>
      <c r="M742" s="116">
        <v>2</v>
      </c>
      <c r="N742" s="251" t="s">
        <v>27</v>
      </c>
      <c r="O742" s="251" t="s">
        <v>28</v>
      </c>
      <c r="P742" s="113" t="s">
        <v>52</v>
      </c>
      <c r="Q742" s="112" t="s">
        <v>53</v>
      </c>
    </row>
    <row r="743" spans="1:17" s="250" customFormat="1" ht="51" x14ac:dyDescent="0.25">
      <c r="A743" s="324" t="s">
        <v>724</v>
      </c>
      <c r="B743" s="262">
        <v>728</v>
      </c>
      <c r="C743" s="260" t="s">
        <v>866</v>
      </c>
      <c r="D743" s="259" t="s">
        <v>722</v>
      </c>
      <c r="E743" s="258" t="s">
        <v>865</v>
      </c>
      <c r="F743" s="257" t="s">
        <v>864</v>
      </c>
      <c r="G743" s="256"/>
      <c r="H743" s="255">
        <v>25935</v>
      </c>
      <c r="I743" s="254" t="s">
        <v>26</v>
      </c>
      <c r="J743" s="335">
        <v>1</v>
      </c>
      <c r="K743" s="253">
        <f t="shared" si="14"/>
        <v>25935</v>
      </c>
      <c r="L743" s="252" t="s">
        <v>485</v>
      </c>
      <c r="M743" s="116">
        <v>2</v>
      </c>
      <c r="N743" s="251" t="s">
        <v>27</v>
      </c>
      <c r="O743" s="251" t="s">
        <v>28</v>
      </c>
      <c r="P743" s="55" t="s">
        <v>52</v>
      </c>
      <c r="Q743" s="56" t="s">
        <v>53</v>
      </c>
    </row>
    <row r="744" spans="1:17" s="250" customFormat="1" ht="51" x14ac:dyDescent="0.25">
      <c r="A744" s="324" t="s">
        <v>724</v>
      </c>
      <c r="B744" s="262">
        <v>729</v>
      </c>
      <c r="C744" s="264" t="s">
        <v>863</v>
      </c>
      <c r="D744" s="263" t="s">
        <v>770</v>
      </c>
      <c r="E744" s="258" t="s">
        <v>862</v>
      </c>
      <c r="F744" s="257" t="s">
        <v>861</v>
      </c>
      <c r="G744" s="256"/>
      <c r="H744" s="255">
        <v>62046</v>
      </c>
      <c r="I744" s="254" t="s">
        <v>26</v>
      </c>
      <c r="J744" s="335">
        <v>1</v>
      </c>
      <c r="K744" s="253">
        <f t="shared" si="14"/>
        <v>62046</v>
      </c>
      <c r="L744" s="252" t="s">
        <v>485</v>
      </c>
      <c r="M744" s="116">
        <v>2</v>
      </c>
      <c r="N744" s="251" t="s">
        <v>27</v>
      </c>
      <c r="O744" s="251" t="s">
        <v>28</v>
      </c>
      <c r="P744" s="113" t="s">
        <v>52</v>
      </c>
      <c r="Q744" s="112" t="s">
        <v>53</v>
      </c>
    </row>
    <row r="745" spans="1:17" s="250" customFormat="1" ht="51" x14ac:dyDescent="0.25">
      <c r="A745" s="324" t="s">
        <v>724</v>
      </c>
      <c r="B745" s="262">
        <v>730</v>
      </c>
      <c r="C745" s="264" t="s">
        <v>732</v>
      </c>
      <c r="D745" s="263" t="s">
        <v>731</v>
      </c>
      <c r="E745" s="258" t="s">
        <v>860</v>
      </c>
      <c r="F745" s="257" t="s">
        <v>859</v>
      </c>
      <c r="G745" s="256"/>
      <c r="H745" s="255">
        <v>801485</v>
      </c>
      <c r="I745" s="254" t="s">
        <v>26</v>
      </c>
      <c r="J745" s="335">
        <v>1</v>
      </c>
      <c r="K745" s="253">
        <f t="shared" si="14"/>
        <v>801485</v>
      </c>
      <c r="L745" s="252" t="s">
        <v>485</v>
      </c>
      <c r="M745" s="116">
        <v>2</v>
      </c>
      <c r="N745" s="251" t="s">
        <v>27</v>
      </c>
      <c r="O745" s="251" t="s">
        <v>28</v>
      </c>
      <c r="P745" s="55" t="s">
        <v>52</v>
      </c>
      <c r="Q745" s="56" t="s">
        <v>53</v>
      </c>
    </row>
    <row r="746" spans="1:17" s="250" customFormat="1" ht="51" x14ac:dyDescent="0.25">
      <c r="A746" s="324" t="s">
        <v>724</v>
      </c>
      <c r="B746" s="262">
        <v>731</v>
      </c>
      <c r="C746" s="260" t="s">
        <v>858</v>
      </c>
      <c r="D746" s="259" t="s">
        <v>727</v>
      </c>
      <c r="E746" s="258" t="s">
        <v>857</v>
      </c>
      <c r="F746" s="257" t="s">
        <v>856</v>
      </c>
      <c r="G746" s="256"/>
      <c r="H746" s="255">
        <v>8480.36</v>
      </c>
      <c r="I746" s="254" t="s">
        <v>26</v>
      </c>
      <c r="J746" s="335">
        <v>10</v>
      </c>
      <c r="K746" s="253">
        <f t="shared" si="14"/>
        <v>84803.6</v>
      </c>
      <c r="L746" s="252" t="s">
        <v>485</v>
      </c>
      <c r="M746" s="116">
        <v>2</v>
      </c>
      <c r="N746" s="251" t="s">
        <v>27</v>
      </c>
      <c r="O746" s="251" t="s">
        <v>28</v>
      </c>
      <c r="P746" s="113" t="s">
        <v>52</v>
      </c>
      <c r="Q746" s="112" t="s">
        <v>53</v>
      </c>
    </row>
    <row r="747" spans="1:17" s="250" customFormat="1" ht="51" x14ac:dyDescent="0.25">
      <c r="A747" s="324" t="s">
        <v>724</v>
      </c>
      <c r="B747" s="262">
        <v>732</v>
      </c>
      <c r="C747" s="260" t="s">
        <v>728</v>
      </c>
      <c r="D747" s="259" t="s">
        <v>727</v>
      </c>
      <c r="E747" s="258" t="s">
        <v>855</v>
      </c>
      <c r="F747" s="257" t="s">
        <v>854</v>
      </c>
      <c r="G747" s="256"/>
      <c r="H747" s="255">
        <v>318.33999999999997</v>
      </c>
      <c r="I747" s="254" t="s">
        <v>26</v>
      </c>
      <c r="J747" s="335">
        <v>6</v>
      </c>
      <c r="K747" s="253">
        <f t="shared" si="14"/>
        <v>1910.04</v>
      </c>
      <c r="L747" s="252" t="s">
        <v>797</v>
      </c>
      <c r="M747" s="116">
        <v>3</v>
      </c>
      <c r="N747" s="251" t="s">
        <v>27</v>
      </c>
      <c r="O747" s="251" t="s">
        <v>28</v>
      </c>
      <c r="P747" s="55" t="s">
        <v>52</v>
      </c>
      <c r="Q747" s="56" t="s">
        <v>53</v>
      </c>
    </row>
    <row r="748" spans="1:17" s="250" customFormat="1" ht="51" x14ac:dyDescent="0.25">
      <c r="A748" s="324" t="s">
        <v>724</v>
      </c>
      <c r="B748" s="262">
        <v>733</v>
      </c>
      <c r="C748" s="260" t="s">
        <v>728</v>
      </c>
      <c r="D748" s="259" t="s">
        <v>727</v>
      </c>
      <c r="E748" s="258" t="s">
        <v>853</v>
      </c>
      <c r="F748" s="257" t="s">
        <v>852</v>
      </c>
      <c r="G748" s="256"/>
      <c r="H748" s="255">
        <v>99.88</v>
      </c>
      <c r="I748" s="254" t="s">
        <v>26</v>
      </c>
      <c r="J748" s="335">
        <v>1</v>
      </c>
      <c r="K748" s="253">
        <f t="shared" si="14"/>
        <v>99.88</v>
      </c>
      <c r="L748" s="252" t="s">
        <v>797</v>
      </c>
      <c r="M748" s="116">
        <v>3</v>
      </c>
      <c r="N748" s="251" t="s">
        <v>27</v>
      </c>
      <c r="O748" s="251" t="s">
        <v>28</v>
      </c>
      <c r="P748" s="113" t="s">
        <v>52</v>
      </c>
      <c r="Q748" s="112" t="s">
        <v>53</v>
      </c>
    </row>
    <row r="749" spans="1:17" s="250" customFormat="1" ht="51" x14ac:dyDescent="0.25">
      <c r="A749" s="324" t="s">
        <v>724</v>
      </c>
      <c r="B749" s="262">
        <v>734</v>
      </c>
      <c r="C749" s="260" t="s">
        <v>728</v>
      </c>
      <c r="D749" s="259" t="s">
        <v>727</v>
      </c>
      <c r="E749" s="258" t="s">
        <v>851</v>
      </c>
      <c r="F749" s="257" t="s">
        <v>850</v>
      </c>
      <c r="G749" s="256"/>
      <c r="H749" s="255">
        <v>99.88</v>
      </c>
      <c r="I749" s="254" t="s">
        <v>26</v>
      </c>
      <c r="J749" s="335">
        <v>3</v>
      </c>
      <c r="K749" s="253">
        <f t="shared" si="14"/>
        <v>299.64</v>
      </c>
      <c r="L749" s="252" t="s">
        <v>797</v>
      </c>
      <c r="M749" s="116">
        <v>3</v>
      </c>
      <c r="N749" s="251" t="s">
        <v>27</v>
      </c>
      <c r="O749" s="251" t="s">
        <v>28</v>
      </c>
      <c r="P749" s="55" t="s">
        <v>52</v>
      </c>
      <c r="Q749" s="56" t="s">
        <v>53</v>
      </c>
    </row>
    <row r="750" spans="1:17" s="250" customFormat="1" ht="51" x14ac:dyDescent="0.25">
      <c r="A750" s="324" t="s">
        <v>724</v>
      </c>
      <c r="B750" s="262">
        <v>735</v>
      </c>
      <c r="C750" s="260" t="s">
        <v>728</v>
      </c>
      <c r="D750" s="259" t="s">
        <v>727</v>
      </c>
      <c r="E750" s="258" t="s">
        <v>849</v>
      </c>
      <c r="F750" s="257" t="s">
        <v>848</v>
      </c>
      <c r="G750" s="256"/>
      <c r="H750" s="255">
        <v>369.52</v>
      </c>
      <c r="I750" s="254" t="s">
        <v>26</v>
      </c>
      <c r="J750" s="335">
        <v>1</v>
      </c>
      <c r="K750" s="253">
        <f t="shared" si="14"/>
        <v>369.52</v>
      </c>
      <c r="L750" s="252" t="s">
        <v>797</v>
      </c>
      <c r="M750" s="116">
        <v>3</v>
      </c>
      <c r="N750" s="251" t="s">
        <v>27</v>
      </c>
      <c r="O750" s="251" t="s">
        <v>28</v>
      </c>
      <c r="P750" s="113" t="s">
        <v>52</v>
      </c>
      <c r="Q750" s="112" t="s">
        <v>53</v>
      </c>
    </row>
    <row r="751" spans="1:17" s="250" customFormat="1" ht="51" x14ac:dyDescent="0.25">
      <c r="A751" s="324" t="s">
        <v>724</v>
      </c>
      <c r="B751" s="262">
        <v>736</v>
      </c>
      <c r="C751" s="260" t="s">
        <v>847</v>
      </c>
      <c r="D751" s="259" t="s">
        <v>800</v>
      </c>
      <c r="E751" s="258" t="s">
        <v>846</v>
      </c>
      <c r="F751" s="257" t="s">
        <v>845</v>
      </c>
      <c r="G751" s="256"/>
      <c r="H751" s="255">
        <v>4</v>
      </c>
      <c r="I751" s="254" t="s">
        <v>26</v>
      </c>
      <c r="J751" s="335">
        <v>50</v>
      </c>
      <c r="K751" s="253">
        <f t="shared" si="14"/>
        <v>200</v>
      </c>
      <c r="L751" s="252" t="s">
        <v>797</v>
      </c>
      <c r="M751" s="116">
        <v>3</v>
      </c>
      <c r="N751" s="251" t="s">
        <v>27</v>
      </c>
      <c r="O751" s="251" t="s">
        <v>28</v>
      </c>
      <c r="P751" s="55" t="s">
        <v>52</v>
      </c>
      <c r="Q751" s="56" t="s">
        <v>53</v>
      </c>
    </row>
    <row r="752" spans="1:17" s="250" customFormat="1" ht="51" x14ac:dyDescent="0.25">
      <c r="A752" s="324" t="s">
        <v>724</v>
      </c>
      <c r="B752" s="262">
        <v>737</v>
      </c>
      <c r="C752" s="260" t="s">
        <v>728</v>
      </c>
      <c r="D752" s="263" t="s">
        <v>727</v>
      </c>
      <c r="E752" s="258" t="s">
        <v>844</v>
      </c>
      <c r="F752" s="257" t="s">
        <v>843</v>
      </c>
      <c r="G752" s="256"/>
      <c r="H752" s="255">
        <v>75</v>
      </c>
      <c r="I752" s="254" t="s">
        <v>26</v>
      </c>
      <c r="J752" s="335">
        <v>1</v>
      </c>
      <c r="K752" s="253">
        <f t="shared" si="14"/>
        <v>75</v>
      </c>
      <c r="L752" s="252" t="s">
        <v>797</v>
      </c>
      <c r="M752" s="116">
        <v>3</v>
      </c>
      <c r="N752" s="251" t="s">
        <v>27</v>
      </c>
      <c r="O752" s="251" t="s">
        <v>28</v>
      </c>
      <c r="P752" s="113" t="s">
        <v>52</v>
      </c>
      <c r="Q752" s="112" t="s">
        <v>53</v>
      </c>
    </row>
    <row r="753" spans="1:17" s="250" customFormat="1" ht="51" x14ac:dyDescent="0.25">
      <c r="A753" s="324" t="s">
        <v>724</v>
      </c>
      <c r="B753" s="262">
        <v>738</v>
      </c>
      <c r="C753" s="264" t="s">
        <v>774</v>
      </c>
      <c r="D753" s="263" t="s">
        <v>727</v>
      </c>
      <c r="E753" s="258" t="s">
        <v>842</v>
      </c>
      <c r="F753" s="257" t="s">
        <v>841</v>
      </c>
      <c r="G753" s="256"/>
      <c r="H753" s="255">
        <v>1942.902</v>
      </c>
      <c r="I753" s="254" t="s">
        <v>771</v>
      </c>
      <c r="J753" s="335">
        <v>10</v>
      </c>
      <c r="K753" s="253">
        <f t="shared" si="14"/>
        <v>19429.02</v>
      </c>
      <c r="L753" s="252" t="s">
        <v>797</v>
      </c>
      <c r="M753" s="116">
        <v>3</v>
      </c>
      <c r="N753" s="251" t="s">
        <v>27</v>
      </c>
      <c r="O753" s="251" t="s">
        <v>28</v>
      </c>
      <c r="P753" s="55" t="s">
        <v>52</v>
      </c>
      <c r="Q753" s="56" t="s">
        <v>53</v>
      </c>
    </row>
    <row r="754" spans="1:17" s="250" customFormat="1" ht="51" x14ac:dyDescent="0.25">
      <c r="A754" s="324" t="s">
        <v>724</v>
      </c>
      <c r="B754" s="262">
        <v>739</v>
      </c>
      <c r="C754" s="264" t="s">
        <v>774</v>
      </c>
      <c r="D754" s="263" t="s">
        <v>727</v>
      </c>
      <c r="E754" s="258" t="s">
        <v>840</v>
      </c>
      <c r="F754" s="257" t="s">
        <v>839</v>
      </c>
      <c r="G754" s="256"/>
      <c r="H754" s="255">
        <v>10.93</v>
      </c>
      <c r="I754" s="254" t="s">
        <v>771</v>
      </c>
      <c r="J754" s="335">
        <v>200</v>
      </c>
      <c r="K754" s="253">
        <f t="shared" si="14"/>
        <v>2186</v>
      </c>
      <c r="L754" s="252" t="s">
        <v>797</v>
      </c>
      <c r="M754" s="116">
        <v>3</v>
      </c>
      <c r="N754" s="251" t="s">
        <v>27</v>
      </c>
      <c r="O754" s="251" t="s">
        <v>28</v>
      </c>
      <c r="P754" s="113" t="s">
        <v>52</v>
      </c>
      <c r="Q754" s="112" t="s">
        <v>53</v>
      </c>
    </row>
    <row r="755" spans="1:17" s="250" customFormat="1" ht="51" x14ac:dyDescent="0.25">
      <c r="A755" s="324" t="s">
        <v>724</v>
      </c>
      <c r="B755" s="262">
        <v>740</v>
      </c>
      <c r="C755" s="264" t="s">
        <v>774</v>
      </c>
      <c r="D755" s="263" t="s">
        <v>727</v>
      </c>
      <c r="E755" s="258" t="s">
        <v>838</v>
      </c>
      <c r="F755" s="257" t="s">
        <v>837</v>
      </c>
      <c r="G755" s="256"/>
      <c r="H755" s="255">
        <v>861.38</v>
      </c>
      <c r="I755" s="254" t="s">
        <v>771</v>
      </c>
      <c r="J755" s="335">
        <v>37</v>
      </c>
      <c r="K755" s="253">
        <f t="shared" si="14"/>
        <v>31871.06</v>
      </c>
      <c r="L755" s="252" t="s">
        <v>797</v>
      </c>
      <c r="M755" s="116">
        <v>3</v>
      </c>
      <c r="N755" s="251" t="s">
        <v>27</v>
      </c>
      <c r="O755" s="251" t="s">
        <v>28</v>
      </c>
      <c r="P755" s="55" t="s">
        <v>52</v>
      </c>
      <c r="Q755" s="56" t="s">
        <v>53</v>
      </c>
    </row>
    <row r="756" spans="1:17" s="250" customFormat="1" ht="51" x14ac:dyDescent="0.25">
      <c r="A756" s="324" t="s">
        <v>724</v>
      </c>
      <c r="B756" s="262">
        <v>741</v>
      </c>
      <c r="C756" s="264" t="s">
        <v>774</v>
      </c>
      <c r="D756" s="263" t="s">
        <v>727</v>
      </c>
      <c r="E756" s="258" t="s">
        <v>836</v>
      </c>
      <c r="F756" s="257" t="s">
        <v>835</v>
      </c>
      <c r="G756" s="256"/>
      <c r="H756" s="255">
        <v>43.34</v>
      </c>
      <c r="I756" s="254" t="s">
        <v>771</v>
      </c>
      <c r="J756" s="335">
        <v>95</v>
      </c>
      <c r="K756" s="253">
        <f t="shared" si="14"/>
        <v>4117.3</v>
      </c>
      <c r="L756" s="252" t="s">
        <v>797</v>
      </c>
      <c r="M756" s="116">
        <v>3</v>
      </c>
      <c r="N756" s="251" t="s">
        <v>27</v>
      </c>
      <c r="O756" s="251" t="s">
        <v>28</v>
      </c>
      <c r="P756" s="113" t="s">
        <v>52</v>
      </c>
      <c r="Q756" s="112" t="s">
        <v>53</v>
      </c>
    </row>
    <row r="757" spans="1:17" s="250" customFormat="1" ht="51" x14ac:dyDescent="0.25">
      <c r="A757" s="324" t="s">
        <v>724</v>
      </c>
      <c r="B757" s="262">
        <v>742</v>
      </c>
      <c r="C757" s="264" t="s">
        <v>774</v>
      </c>
      <c r="D757" s="263" t="s">
        <v>727</v>
      </c>
      <c r="E757" s="258" t="s">
        <v>834</v>
      </c>
      <c r="F757" s="257" t="s">
        <v>833</v>
      </c>
      <c r="G757" s="256"/>
      <c r="H757" s="255">
        <v>66.67</v>
      </c>
      <c r="I757" s="254" t="s">
        <v>771</v>
      </c>
      <c r="J757" s="335">
        <v>140</v>
      </c>
      <c r="K757" s="253">
        <f t="shared" si="14"/>
        <v>9333.8000000000011</v>
      </c>
      <c r="L757" s="252" t="s">
        <v>797</v>
      </c>
      <c r="M757" s="116">
        <v>3</v>
      </c>
      <c r="N757" s="251" t="s">
        <v>27</v>
      </c>
      <c r="O757" s="251" t="s">
        <v>28</v>
      </c>
      <c r="P757" s="55" t="s">
        <v>52</v>
      </c>
      <c r="Q757" s="56" t="s">
        <v>53</v>
      </c>
    </row>
    <row r="758" spans="1:17" s="250" customFormat="1" ht="51" x14ac:dyDescent="0.25">
      <c r="A758" s="324" t="s">
        <v>724</v>
      </c>
      <c r="B758" s="262">
        <v>743</v>
      </c>
      <c r="C758" s="264" t="s">
        <v>774</v>
      </c>
      <c r="D758" s="263" t="s">
        <v>727</v>
      </c>
      <c r="E758" s="258" t="s">
        <v>832</v>
      </c>
      <c r="F758" s="257" t="s">
        <v>831</v>
      </c>
      <c r="G758" s="256"/>
      <c r="H758" s="255">
        <v>354.37</v>
      </c>
      <c r="I758" s="254" t="s">
        <v>771</v>
      </c>
      <c r="J758" s="335">
        <v>2</v>
      </c>
      <c r="K758" s="253">
        <f t="shared" si="14"/>
        <v>708.74</v>
      </c>
      <c r="L758" s="252" t="s">
        <v>797</v>
      </c>
      <c r="M758" s="116">
        <v>3</v>
      </c>
      <c r="N758" s="251" t="s">
        <v>27</v>
      </c>
      <c r="O758" s="251" t="s">
        <v>28</v>
      </c>
      <c r="P758" s="113" t="s">
        <v>52</v>
      </c>
      <c r="Q758" s="112" t="s">
        <v>53</v>
      </c>
    </row>
    <row r="759" spans="1:17" s="250" customFormat="1" ht="51" x14ac:dyDescent="0.25">
      <c r="A759" s="324" t="s">
        <v>724</v>
      </c>
      <c r="B759" s="262">
        <v>744</v>
      </c>
      <c r="C759" s="264" t="s">
        <v>774</v>
      </c>
      <c r="D759" s="263" t="s">
        <v>727</v>
      </c>
      <c r="E759" s="258" t="s">
        <v>830</v>
      </c>
      <c r="F759" s="257" t="s">
        <v>829</v>
      </c>
      <c r="G759" s="256"/>
      <c r="H759" s="255">
        <v>286.47000000000003</v>
      </c>
      <c r="I759" s="254" t="s">
        <v>771</v>
      </c>
      <c r="J759" s="335">
        <v>13</v>
      </c>
      <c r="K759" s="253">
        <f t="shared" si="14"/>
        <v>3724.1100000000006</v>
      </c>
      <c r="L759" s="252" t="s">
        <v>797</v>
      </c>
      <c r="M759" s="116">
        <v>3</v>
      </c>
      <c r="N759" s="251" t="s">
        <v>27</v>
      </c>
      <c r="O759" s="251" t="s">
        <v>28</v>
      </c>
      <c r="P759" s="55" t="s">
        <v>52</v>
      </c>
      <c r="Q759" s="56" t="s">
        <v>53</v>
      </c>
    </row>
    <row r="760" spans="1:17" s="250" customFormat="1" ht="51" x14ac:dyDescent="0.25">
      <c r="A760" s="324" t="s">
        <v>724</v>
      </c>
      <c r="B760" s="262">
        <v>745</v>
      </c>
      <c r="C760" s="260" t="s">
        <v>728</v>
      </c>
      <c r="D760" s="263" t="s">
        <v>727</v>
      </c>
      <c r="E760" s="258" t="s">
        <v>828</v>
      </c>
      <c r="F760" s="257" t="s">
        <v>827</v>
      </c>
      <c r="G760" s="256"/>
      <c r="H760" s="255">
        <v>220</v>
      </c>
      <c r="I760" s="254" t="s">
        <v>771</v>
      </c>
      <c r="J760" s="335">
        <v>2</v>
      </c>
      <c r="K760" s="253">
        <f t="shared" si="14"/>
        <v>440</v>
      </c>
      <c r="L760" s="252" t="s">
        <v>797</v>
      </c>
      <c r="M760" s="116">
        <v>3</v>
      </c>
      <c r="N760" s="251" t="s">
        <v>27</v>
      </c>
      <c r="O760" s="251" t="s">
        <v>28</v>
      </c>
      <c r="P760" s="113" t="s">
        <v>52</v>
      </c>
      <c r="Q760" s="112" t="s">
        <v>53</v>
      </c>
    </row>
    <row r="761" spans="1:17" s="250" customFormat="1" ht="51" x14ac:dyDescent="0.25">
      <c r="A761" s="324" t="s">
        <v>724</v>
      </c>
      <c r="B761" s="262">
        <v>746</v>
      </c>
      <c r="C761" s="264" t="s">
        <v>774</v>
      </c>
      <c r="D761" s="263" t="s">
        <v>727</v>
      </c>
      <c r="E761" s="258" t="s">
        <v>826</v>
      </c>
      <c r="F761" s="257" t="s">
        <v>825</v>
      </c>
      <c r="G761" s="256"/>
      <c r="H761" s="255">
        <v>68.963103448275859</v>
      </c>
      <c r="I761" s="254" t="s">
        <v>771</v>
      </c>
      <c r="J761" s="335">
        <v>29</v>
      </c>
      <c r="K761" s="253">
        <f t="shared" si="14"/>
        <v>1999.9299999999998</v>
      </c>
      <c r="L761" s="252" t="s">
        <v>797</v>
      </c>
      <c r="M761" s="116">
        <v>3</v>
      </c>
      <c r="N761" s="251" t="s">
        <v>27</v>
      </c>
      <c r="O761" s="251" t="s">
        <v>28</v>
      </c>
      <c r="P761" s="55" t="s">
        <v>52</v>
      </c>
      <c r="Q761" s="56" t="s">
        <v>53</v>
      </c>
    </row>
    <row r="762" spans="1:17" s="250" customFormat="1" ht="51" x14ac:dyDescent="0.25">
      <c r="A762" s="324" t="s">
        <v>724</v>
      </c>
      <c r="B762" s="262">
        <v>747</v>
      </c>
      <c r="C762" s="264" t="s">
        <v>774</v>
      </c>
      <c r="D762" s="263" t="s">
        <v>727</v>
      </c>
      <c r="E762" s="258" t="s">
        <v>824</v>
      </c>
      <c r="F762" s="257" t="s">
        <v>823</v>
      </c>
      <c r="G762" s="256"/>
      <c r="H762" s="255">
        <v>102.38</v>
      </c>
      <c r="I762" s="254" t="s">
        <v>771</v>
      </c>
      <c r="J762" s="335">
        <v>94</v>
      </c>
      <c r="K762" s="253">
        <f t="shared" si="14"/>
        <v>9623.7199999999993</v>
      </c>
      <c r="L762" s="252" t="s">
        <v>797</v>
      </c>
      <c r="M762" s="116">
        <v>3</v>
      </c>
      <c r="N762" s="251" t="s">
        <v>27</v>
      </c>
      <c r="O762" s="251" t="s">
        <v>28</v>
      </c>
      <c r="P762" s="113" t="s">
        <v>52</v>
      </c>
      <c r="Q762" s="112" t="s">
        <v>53</v>
      </c>
    </row>
    <row r="763" spans="1:17" s="250" customFormat="1" ht="51" x14ac:dyDescent="0.25">
      <c r="A763" s="324" t="s">
        <v>724</v>
      </c>
      <c r="B763" s="262">
        <v>748</v>
      </c>
      <c r="C763" s="264" t="s">
        <v>774</v>
      </c>
      <c r="D763" s="263" t="s">
        <v>727</v>
      </c>
      <c r="E763" s="258" t="s">
        <v>822</v>
      </c>
      <c r="F763" s="257" t="s">
        <v>821</v>
      </c>
      <c r="G763" s="256"/>
      <c r="H763" s="255">
        <v>47.030500000000004</v>
      </c>
      <c r="I763" s="254" t="s">
        <v>771</v>
      </c>
      <c r="J763" s="335">
        <v>20</v>
      </c>
      <c r="K763" s="253">
        <f t="shared" si="14"/>
        <v>940.61000000000013</v>
      </c>
      <c r="L763" s="252" t="s">
        <v>797</v>
      </c>
      <c r="M763" s="116">
        <v>3</v>
      </c>
      <c r="N763" s="251" t="s">
        <v>27</v>
      </c>
      <c r="O763" s="251" t="s">
        <v>28</v>
      </c>
      <c r="P763" s="55" t="s">
        <v>52</v>
      </c>
      <c r="Q763" s="56" t="s">
        <v>53</v>
      </c>
    </row>
    <row r="764" spans="1:17" s="250" customFormat="1" ht="51" x14ac:dyDescent="0.25">
      <c r="A764" s="324" t="s">
        <v>724</v>
      </c>
      <c r="B764" s="262">
        <v>749</v>
      </c>
      <c r="C764" s="264" t="s">
        <v>774</v>
      </c>
      <c r="D764" s="263" t="s">
        <v>727</v>
      </c>
      <c r="E764" s="258" t="s">
        <v>820</v>
      </c>
      <c r="F764" s="257" t="s">
        <v>819</v>
      </c>
      <c r="G764" s="256"/>
      <c r="H764" s="255">
        <v>23520</v>
      </c>
      <c r="I764" s="254" t="s">
        <v>818</v>
      </c>
      <c r="J764" s="335">
        <v>0.15</v>
      </c>
      <c r="K764" s="253">
        <f t="shared" si="14"/>
        <v>3528</v>
      </c>
      <c r="L764" s="252" t="s">
        <v>797</v>
      </c>
      <c r="M764" s="116">
        <v>3</v>
      </c>
      <c r="N764" s="251" t="s">
        <v>27</v>
      </c>
      <c r="O764" s="251" t="s">
        <v>28</v>
      </c>
      <c r="P764" s="113" t="s">
        <v>52</v>
      </c>
      <c r="Q764" s="112" t="s">
        <v>53</v>
      </c>
    </row>
    <row r="765" spans="1:17" s="250" customFormat="1" ht="51" x14ac:dyDescent="0.25">
      <c r="A765" s="324" t="s">
        <v>724</v>
      </c>
      <c r="B765" s="262">
        <v>750</v>
      </c>
      <c r="C765" s="264" t="s">
        <v>774</v>
      </c>
      <c r="D765" s="263" t="s">
        <v>727</v>
      </c>
      <c r="E765" s="258" t="s">
        <v>817</v>
      </c>
      <c r="F765" s="257" t="s">
        <v>816</v>
      </c>
      <c r="G765" s="256"/>
      <c r="H765" s="255">
        <v>38.166666666666664</v>
      </c>
      <c r="I765" s="254" t="s">
        <v>771</v>
      </c>
      <c r="J765" s="335">
        <v>60</v>
      </c>
      <c r="K765" s="253">
        <f t="shared" si="14"/>
        <v>2290</v>
      </c>
      <c r="L765" s="252" t="s">
        <v>797</v>
      </c>
      <c r="M765" s="116">
        <v>3</v>
      </c>
      <c r="N765" s="251" t="s">
        <v>27</v>
      </c>
      <c r="O765" s="251" t="s">
        <v>28</v>
      </c>
      <c r="P765" s="55" t="s">
        <v>52</v>
      </c>
      <c r="Q765" s="56" t="s">
        <v>53</v>
      </c>
    </row>
    <row r="766" spans="1:17" s="250" customFormat="1" ht="51" x14ac:dyDescent="0.25">
      <c r="A766" s="324" t="s">
        <v>724</v>
      </c>
      <c r="B766" s="262">
        <v>751</v>
      </c>
      <c r="C766" s="264" t="s">
        <v>774</v>
      </c>
      <c r="D766" s="263" t="s">
        <v>727</v>
      </c>
      <c r="E766" s="258" t="s">
        <v>815</v>
      </c>
      <c r="F766" s="257" t="s">
        <v>814</v>
      </c>
      <c r="G766" s="256"/>
      <c r="H766" s="255">
        <v>38.5</v>
      </c>
      <c r="I766" s="254" t="s">
        <v>771</v>
      </c>
      <c r="J766" s="335">
        <v>60</v>
      </c>
      <c r="K766" s="253">
        <f t="shared" si="14"/>
        <v>2310</v>
      </c>
      <c r="L766" s="252" t="s">
        <v>797</v>
      </c>
      <c r="M766" s="116">
        <v>3</v>
      </c>
      <c r="N766" s="251" t="s">
        <v>27</v>
      </c>
      <c r="O766" s="251" t="s">
        <v>28</v>
      </c>
      <c r="P766" s="113" t="s">
        <v>52</v>
      </c>
      <c r="Q766" s="112" t="s">
        <v>53</v>
      </c>
    </row>
    <row r="767" spans="1:17" s="250" customFormat="1" ht="51" x14ac:dyDescent="0.25">
      <c r="A767" s="324" t="s">
        <v>724</v>
      </c>
      <c r="B767" s="262">
        <v>752</v>
      </c>
      <c r="C767" s="264" t="s">
        <v>774</v>
      </c>
      <c r="D767" s="263" t="s">
        <v>727</v>
      </c>
      <c r="E767" s="258" t="s">
        <v>813</v>
      </c>
      <c r="F767" s="257" t="s">
        <v>812</v>
      </c>
      <c r="G767" s="256"/>
      <c r="H767" s="255">
        <v>199.42</v>
      </c>
      <c r="I767" s="254" t="s">
        <v>771</v>
      </c>
      <c r="J767" s="335">
        <v>22</v>
      </c>
      <c r="K767" s="253">
        <f t="shared" si="14"/>
        <v>4387.24</v>
      </c>
      <c r="L767" s="252" t="s">
        <v>797</v>
      </c>
      <c r="M767" s="116">
        <v>3</v>
      </c>
      <c r="N767" s="251" t="s">
        <v>27</v>
      </c>
      <c r="O767" s="251" t="s">
        <v>28</v>
      </c>
      <c r="P767" s="55" t="s">
        <v>52</v>
      </c>
      <c r="Q767" s="56" t="s">
        <v>53</v>
      </c>
    </row>
    <row r="768" spans="1:17" s="250" customFormat="1" ht="51" x14ac:dyDescent="0.25">
      <c r="A768" s="324" t="s">
        <v>724</v>
      </c>
      <c r="B768" s="262">
        <v>753</v>
      </c>
      <c r="C768" s="260" t="s">
        <v>728</v>
      </c>
      <c r="D768" s="259" t="s">
        <v>727</v>
      </c>
      <c r="E768" s="258" t="s">
        <v>811</v>
      </c>
      <c r="F768" s="257" t="s">
        <v>810</v>
      </c>
      <c r="G768" s="256"/>
      <c r="H768" s="255">
        <v>9.17</v>
      </c>
      <c r="I768" s="254" t="s">
        <v>771</v>
      </c>
      <c r="J768" s="335">
        <v>300</v>
      </c>
      <c r="K768" s="253">
        <f t="shared" si="14"/>
        <v>2751</v>
      </c>
      <c r="L768" s="252" t="s">
        <v>797</v>
      </c>
      <c r="M768" s="116">
        <v>3</v>
      </c>
      <c r="N768" s="251" t="s">
        <v>27</v>
      </c>
      <c r="O768" s="251" t="s">
        <v>28</v>
      </c>
      <c r="P768" s="55" t="s">
        <v>52</v>
      </c>
      <c r="Q768" s="56" t="s">
        <v>53</v>
      </c>
    </row>
    <row r="769" spans="1:17" s="250" customFormat="1" ht="51" x14ac:dyDescent="0.25">
      <c r="A769" s="324" t="s">
        <v>724</v>
      </c>
      <c r="B769" s="262">
        <v>754</v>
      </c>
      <c r="C769" s="260" t="s">
        <v>728</v>
      </c>
      <c r="D769" s="259" t="s">
        <v>727</v>
      </c>
      <c r="E769" s="258" t="s">
        <v>809</v>
      </c>
      <c r="F769" s="257" t="s">
        <v>808</v>
      </c>
      <c r="G769" s="256"/>
      <c r="H769" s="255">
        <v>87.5</v>
      </c>
      <c r="I769" s="254" t="s">
        <v>26</v>
      </c>
      <c r="J769" s="335">
        <v>2</v>
      </c>
      <c r="K769" s="253">
        <f t="shared" si="14"/>
        <v>175</v>
      </c>
      <c r="L769" s="252" t="s">
        <v>797</v>
      </c>
      <c r="M769" s="116">
        <v>3</v>
      </c>
      <c r="N769" s="251" t="s">
        <v>27</v>
      </c>
      <c r="O769" s="251" t="s">
        <v>28</v>
      </c>
      <c r="P769" s="113" t="s">
        <v>52</v>
      </c>
      <c r="Q769" s="112" t="s">
        <v>53</v>
      </c>
    </row>
    <row r="770" spans="1:17" s="250" customFormat="1" ht="51" x14ac:dyDescent="0.25">
      <c r="A770" s="324" t="s">
        <v>724</v>
      </c>
      <c r="B770" s="262">
        <v>755</v>
      </c>
      <c r="C770" s="260" t="s">
        <v>728</v>
      </c>
      <c r="D770" s="259" t="s">
        <v>727</v>
      </c>
      <c r="E770" s="258" t="s">
        <v>807</v>
      </c>
      <c r="F770" s="257" t="s">
        <v>806</v>
      </c>
      <c r="G770" s="256"/>
      <c r="H770" s="255">
        <v>1960</v>
      </c>
      <c r="I770" s="254" t="s">
        <v>26</v>
      </c>
      <c r="J770" s="335">
        <v>1</v>
      </c>
      <c r="K770" s="253">
        <f t="shared" si="14"/>
        <v>1960</v>
      </c>
      <c r="L770" s="252" t="s">
        <v>797</v>
      </c>
      <c r="M770" s="116">
        <v>3</v>
      </c>
      <c r="N770" s="251" t="s">
        <v>27</v>
      </c>
      <c r="O770" s="251" t="s">
        <v>28</v>
      </c>
      <c r="P770" s="55" t="s">
        <v>52</v>
      </c>
      <c r="Q770" s="56" t="s">
        <v>53</v>
      </c>
    </row>
    <row r="771" spans="1:17" s="250" customFormat="1" ht="51" x14ac:dyDescent="0.25">
      <c r="A771" s="324" t="s">
        <v>724</v>
      </c>
      <c r="B771" s="262">
        <v>756</v>
      </c>
      <c r="C771" s="260" t="s">
        <v>495</v>
      </c>
      <c r="D771" s="259" t="s">
        <v>727</v>
      </c>
      <c r="E771" s="258" t="s">
        <v>805</v>
      </c>
      <c r="F771" s="257" t="s">
        <v>804</v>
      </c>
      <c r="G771" s="256"/>
      <c r="H771" s="255">
        <v>3907.6</v>
      </c>
      <c r="I771" s="254" t="s">
        <v>26</v>
      </c>
      <c r="J771" s="335">
        <v>1</v>
      </c>
      <c r="K771" s="253">
        <f t="shared" si="14"/>
        <v>3907.6</v>
      </c>
      <c r="L771" s="252" t="s">
        <v>797</v>
      </c>
      <c r="M771" s="116">
        <v>3</v>
      </c>
      <c r="N771" s="251" t="s">
        <v>27</v>
      </c>
      <c r="O771" s="251" t="s">
        <v>28</v>
      </c>
      <c r="P771" s="113" t="s">
        <v>52</v>
      </c>
      <c r="Q771" s="112" t="s">
        <v>53</v>
      </c>
    </row>
    <row r="772" spans="1:17" s="250" customFormat="1" ht="51" x14ac:dyDescent="0.25">
      <c r="A772" s="324" t="s">
        <v>724</v>
      </c>
      <c r="B772" s="262">
        <v>757</v>
      </c>
      <c r="C772" s="260" t="s">
        <v>736</v>
      </c>
      <c r="D772" s="259" t="s">
        <v>735</v>
      </c>
      <c r="E772" s="258" t="s">
        <v>803</v>
      </c>
      <c r="F772" s="257" t="s">
        <v>802</v>
      </c>
      <c r="G772" s="256"/>
      <c r="H772" s="255">
        <v>4525</v>
      </c>
      <c r="I772" s="254" t="s">
        <v>26</v>
      </c>
      <c r="J772" s="335">
        <v>1</v>
      </c>
      <c r="K772" s="253">
        <f t="shared" si="14"/>
        <v>4525</v>
      </c>
      <c r="L772" s="252" t="s">
        <v>797</v>
      </c>
      <c r="M772" s="116">
        <v>3</v>
      </c>
      <c r="N772" s="251" t="s">
        <v>27</v>
      </c>
      <c r="O772" s="251" t="s">
        <v>28</v>
      </c>
      <c r="P772" s="55" t="s">
        <v>52</v>
      </c>
      <c r="Q772" s="56" t="s">
        <v>53</v>
      </c>
    </row>
    <row r="773" spans="1:17" s="250" customFormat="1" ht="51" x14ac:dyDescent="0.25">
      <c r="A773" s="324" t="s">
        <v>724</v>
      </c>
      <c r="B773" s="262">
        <v>758</v>
      </c>
      <c r="C773" s="260" t="s">
        <v>801</v>
      </c>
      <c r="D773" s="259" t="s">
        <v>800</v>
      </c>
      <c r="E773" s="258" t="s">
        <v>799</v>
      </c>
      <c r="F773" s="257" t="s">
        <v>798</v>
      </c>
      <c r="G773" s="256"/>
      <c r="H773" s="255">
        <v>34.17</v>
      </c>
      <c r="I773" s="254" t="s">
        <v>26</v>
      </c>
      <c r="J773" s="335">
        <v>4</v>
      </c>
      <c r="K773" s="253">
        <f t="shared" si="14"/>
        <v>136.68</v>
      </c>
      <c r="L773" s="252" t="s">
        <v>797</v>
      </c>
      <c r="M773" s="116">
        <v>3</v>
      </c>
      <c r="N773" s="251" t="s">
        <v>27</v>
      </c>
      <c r="O773" s="251" t="s">
        <v>28</v>
      </c>
      <c r="P773" s="113" t="s">
        <v>52</v>
      </c>
      <c r="Q773" s="112" t="s">
        <v>53</v>
      </c>
    </row>
    <row r="774" spans="1:17" s="250" customFormat="1" ht="51" x14ac:dyDescent="0.25">
      <c r="A774" s="324" t="s">
        <v>724</v>
      </c>
      <c r="B774" s="262">
        <v>759</v>
      </c>
      <c r="C774" s="264" t="s">
        <v>732</v>
      </c>
      <c r="D774" s="263" t="s">
        <v>731</v>
      </c>
      <c r="E774" s="258" t="s">
        <v>796</v>
      </c>
      <c r="F774" s="257" t="s">
        <v>795</v>
      </c>
      <c r="G774" s="256"/>
      <c r="H774" s="255">
        <v>107207.47</v>
      </c>
      <c r="I774" s="254" t="s">
        <v>26</v>
      </c>
      <c r="J774" s="335">
        <v>1</v>
      </c>
      <c r="K774" s="253">
        <f t="shared" si="14"/>
        <v>107207.47</v>
      </c>
      <c r="L774" s="252" t="s">
        <v>719</v>
      </c>
      <c r="M774" s="116">
        <v>5</v>
      </c>
      <c r="N774" s="251" t="s">
        <v>27</v>
      </c>
      <c r="O774" s="251" t="s">
        <v>28</v>
      </c>
      <c r="P774" s="55" t="s">
        <v>52</v>
      </c>
      <c r="Q774" s="56" t="s">
        <v>53</v>
      </c>
    </row>
    <row r="775" spans="1:17" s="250" customFormat="1" ht="51" x14ac:dyDescent="0.25">
      <c r="A775" s="324" t="s">
        <v>724</v>
      </c>
      <c r="B775" s="262">
        <v>760</v>
      </c>
      <c r="C775" s="264" t="s">
        <v>732</v>
      </c>
      <c r="D775" s="263" t="s">
        <v>731</v>
      </c>
      <c r="E775" s="258" t="s">
        <v>794</v>
      </c>
      <c r="F775" s="257" t="s">
        <v>793</v>
      </c>
      <c r="G775" s="256"/>
      <c r="H775" s="255">
        <v>107207.46</v>
      </c>
      <c r="I775" s="254" t="s">
        <v>26</v>
      </c>
      <c r="J775" s="335">
        <v>1</v>
      </c>
      <c r="K775" s="253">
        <f t="shared" si="14"/>
        <v>107207.46</v>
      </c>
      <c r="L775" s="252" t="s">
        <v>719</v>
      </c>
      <c r="M775" s="116">
        <v>5</v>
      </c>
      <c r="N775" s="251" t="s">
        <v>27</v>
      </c>
      <c r="O775" s="251" t="s">
        <v>28</v>
      </c>
      <c r="P775" s="113" t="s">
        <v>52</v>
      </c>
      <c r="Q775" s="112" t="s">
        <v>53</v>
      </c>
    </row>
    <row r="776" spans="1:17" s="250" customFormat="1" ht="51" x14ac:dyDescent="0.25">
      <c r="A776" s="324" t="s">
        <v>724</v>
      </c>
      <c r="B776" s="262">
        <v>761</v>
      </c>
      <c r="C776" s="260" t="s">
        <v>784</v>
      </c>
      <c r="D776" s="263" t="s">
        <v>783</v>
      </c>
      <c r="E776" s="258" t="s">
        <v>792</v>
      </c>
      <c r="F776" s="257" t="s">
        <v>791</v>
      </c>
      <c r="G776" s="256"/>
      <c r="H776" s="255">
        <v>2779.78</v>
      </c>
      <c r="I776" s="254" t="s">
        <v>26</v>
      </c>
      <c r="J776" s="335">
        <v>2</v>
      </c>
      <c r="K776" s="253">
        <f t="shared" si="14"/>
        <v>5559.56</v>
      </c>
      <c r="L776" s="252" t="s">
        <v>719</v>
      </c>
      <c r="M776" s="116">
        <v>5</v>
      </c>
      <c r="N776" s="251" t="s">
        <v>27</v>
      </c>
      <c r="O776" s="251" t="s">
        <v>28</v>
      </c>
      <c r="P776" s="55" t="s">
        <v>52</v>
      </c>
      <c r="Q776" s="56" t="s">
        <v>53</v>
      </c>
    </row>
    <row r="777" spans="1:17" s="250" customFormat="1" ht="51" x14ac:dyDescent="0.25">
      <c r="A777" s="324" t="s">
        <v>724</v>
      </c>
      <c r="B777" s="262">
        <v>762</v>
      </c>
      <c r="C777" s="260" t="s">
        <v>790</v>
      </c>
      <c r="D777" s="259" t="s">
        <v>789</v>
      </c>
      <c r="E777" s="258" t="s">
        <v>788</v>
      </c>
      <c r="F777" s="257" t="s">
        <v>787</v>
      </c>
      <c r="G777" s="256"/>
      <c r="H777" s="255">
        <v>253346.44</v>
      </c>
      <c r="I777" s="254" t="s">
        <v>26</v>
      </c>
      <c r="J777" s="335">
        <v>1</v>
      </c>
      <c r="K777" s="253">
        <f t="shared" si="14"/>
        <v>253346.44</v>
      </c>
      <c r="L777" s="252" t="s">
        <v>719</v>
      </c>
      <c r="M777" s="116">
        <v>5</v>
      </c>
      <c r="N777" s="251" t="s">
        <v>27</v>
      </c>
      <c r="O777" s="251" t="s">
        <v>28</v>
      </c>
      <c r="P777" s="113" t="s">
        <v>52</v>
      </c>
      <c r="Q777" s="112" t="s">
        <v>53</v>
      </c>
    </row>
    <row r="778" spans="1:17" s="250" customFormat="1" ht="51" x14ac:dyDescent="0.25">
      <c r="A778" s="324" t="s">
        <v>724</v>
      </c>
      <c r="B778" s="262">
        <v>763</v>
      </c>
      <c r="C778" s="260" t="s">
        <v>784</v>
      </c>
      <c r="D778" s="263" t="s">
        <v>783</v>
      </c>
      <c r="E778" s="258" t="s">
        <v>786</v>
      </c>
      <c r="F778" s="257" t="s">
        <v>785</v>
      </c>
      <c r="G778" s="256"/>
      <c r="H778" s="255">
        <v>2230.89</v>
      </c>
      <c r="I778" s="254" t="s">
        <v>26</v>
      </c>
      <c r="J778" s="335">
        <v>4</v>
      </c>
      <c r="K778" s="253">
        <f t="shared" si="14"/>
        <v>8923.56</v>
      </c>
      <c r="L778" s="252" t="s">
        <v>719</v>
      </c>
      <c r="M778" s="116">
        <v>5</v>
      </c>
      <c r="N778" s="251" t="s">
        <v>27</v>
      </c>
      <c r="O778" s="251" t="s">
        <v>28</v>
      </c>
      <c r="P778" s="55" t="s">
        <v>52</v>
      </c>
      <c r="Q778" s="56" t="s">
        <v>53</v>
      </c>
    </row>
    <row r="779" spans="1:17" s="250" customFormat="1" ht="51" x14ac:dyDescent="0.25">
      <c r="A779" s="324" t="s">
        <v>724</v>
      </c>
      <c r="B779" s="262">
        <v>764</v>
      </c>
      <c r="C779" s="260" t="s">
        <v>784</v>
      </c>
      <c r="D779" s="263" t="s">
        <v>783</v>
      </c>
      <c r="E779" s="258" t="s">
        <v>782</v>
      </c>
      <c r="F779" s="257" t="s">
        <v>781</v>
      </c>
      <c r="G779" s="256"/>
      <c r="H779" s="255">
        <v>1842.91</v>
      </c>
      <c r="I779" s="254" t="s">
        <v>26</v>
      </c>
      <c r="J779" s="335">
        <v>2</v>
      </c>
      <c r="K779" s="253">
        <f t="shared" si="14"/>
        <v>3685.82</v>
      </c>
      <c r="L779" s="252" t="s">
        <v>719</v>
      </c>
      <c r="M779" s="116">
        <v>5</v>
      </c>
      <c r="N779" s="251" t="s">
        <v>27</v>
      </c>
      <c r="O779" s="251" t="s">
        <v>28</v>
      </c>
      <c r="P779" s="113" t="s">
        <v>52</v>
      </c>
      <c r="Q779" s="112" t="s">
        <v>53</v>
      </c>
    </row>
    <row r="780" spans="1:17" s="250" customFormat="1" ht="51" x14ac:dyDescent="0.25">
      <c r="A780" s="324" t="s">
        <v>724</v>
      </c>
      <c r="B780" s="262">
        <v>765</v>
      </c>
      <c r="C780" s="260" t="s">
        <v>765</v>
      </c>
      <c r="D780" s="259" t="s">
        <v>722</v>
      </c>
      <c r="E780" s="258" t="s">
        <v>780</v>
      </c>
      <c r="F780" s="257" t="s">
        <v>779</v>
      </c>
      <c r="G780" s="256"/>
      <c r="H780" s="255">
        <v>1178.6600000000001</v>
      </c>
      <c r="I780" s="254" t="s">
        <v>26</v>
      </c>
      <c r="J780" s="335">
        <v>4</v>
      </c>
      <c r="K780" s="253">
        <f t="shared" si="14"/>
        <v>4714.6400000000003</v>
      </c>
      <c r="L780" s="252" t="s">
        <v>719</v>
      </c>
      <c r="M780" s="116">
        <v>5</v>
      </c>
      <c r="N780" s="251" t="s">
        <v>27</v>
      </c>
      <c r="O780" s="251" t="s">
        <v>28</v>
      </c>
      <c r="P780" s="55" t="s">
        <v>52</v>
      </c>
      <c r="Q780" s="56" t="s">
        <v>53</v>
      </c>
    </row>
    <row r="781" spans="1:17" s="250" customFormat="1" ht="51" x14ac:dyDescent="0.25">
      <c r="A781" s="324" t="s">
        <v>724</v>
      </c>
      <c r="B781" s="262">
        <v>766</v>
      </c>
      <c r="C781" s="264" t="s">
        <v>732</v>
      </c>
      <c r="D781" s="263" t="s">
        <v>770</v>
      </c>
      <c r="E781" s="258" t="s">
        <v>778</v>
      </c>
      <c r="F781" s="257" t="s">
        <v>777</v>
      </c>
      <c r="G781" s="256"/>
      <c r="H781" s="255">
        <v>4364.78</v>
      </c>
      <c r="I781" s="254" t="s">
        <v>26</v>
      </c>
      <c r="J781" s="335">
        <v>1</v>
      </c>
      <c r="K781" s="253">
        <f t="shared" si="14"/>
        <v>4364.78</v>
      </c>
      <c r="L781" s="252" t="s">
        <v>719</v>
      </c>
      <c r="M781" s="116">
        <v>5</v>
      </c>
      <c r="N781" s="251" t="s">
        <v>27</v>
      </c>
      <c r="O781" s="251" t="s">
        <v>28</v>
      </c>
      <c r="P781" s="113" t="s">
        <v>52</v>
      </c>
      <c r="Q781" s="112" t="s">
        <v>53</v>
      </c>
    </row>
    <row r="782" spans="1:17" s="250" customFormat="1" ht="51" x14ac:dyDescent="0.25">
      <c r="A782" s="324" t="s">
        <v>724</v>
      </c>
      <c r="B782" s="262">
        <v>767</v>
      </c>
      <c r="C782" s="260" t="s">
        <v>774</v>
      </c>
      <c r="D782" s="259" t="s">
        <v>727</v>
      </c>
      <c r="E782" s="258" t="s">
        <v>776</v>
      </c>
      <c r="F782" s="257" t="s">
        <v>775</v>
      </c>
      <c r="G782" s="256"/>
      <c r="H782" s="255">
        <v>39.769999999999996</v>
      </c>
      <c r="I782" s="254" t="s">
        <v>771</v>
      </c>
      <c r="J782" s="335">
        <v>120</v>
      </c>
      <c r="K782" s="253">
        <f t="shared" si="14"/>
        <v>4772.3999999999996</v>
      </c>
      <c r="L782" s="252" t="s">
        <v>719</v>
      </c>
      <c r="M782" s="116">
        <v>5</v>
      </c>
      <c r="N782" s="251" t="s">
        <v>27</v>
      </c>
      <c r="O782" s="251" t="s">
        <v>28</v>
      </c>
      <c r="P782" s="55" t="s">
        <v>52</v>
      </c>
      <c r="Q782" s="56" t="s">
        <v>53</v>
      </c>
    </row>
    <row r="783" spans="1:17" s="250" customFormat="1" ht="51" x14ac:dyDescent="0.25">
      <c r="A783" s="324" t="s">
        <v>724</v>
      </c>
      <c r="B783" s="262">
        <v>768</v>
      </c>
      <c r="C783" s="260" t="s">
        <v>774</v>
      </c>
      <c r="D783" s="259" t="s">
        <v>727</v>
      </c>
      <c r="E783" s="258" t="s">
        <v>773</v>
      </c>
      <c r="F783" s="257" t="s">
        <v>772</v>
      </c>
      <c r="G783" s="256"/>
      <c r="H783" s="255">
        <v>18.38</v>
      </c>
      <c r="I783" s="254" t="s">
        <v>771</v>
      </c>
      <c r="J783" s="335">
        <v>85</v>
      </c>
      <c r="K783" s="253">
        <f t="shared" si="14"/>
        <v>1562.3</v>
      </c>
      <c r="L783" s="252" t="s">
        <v>719</v>
      </c>
      <c r="M783" s="116">
        <v>5</v>
      </c>
      <c r="N783" s="251" t="s">
        <v>27</v>
      </c>
      <c r="O783" s="251" t="s">
        <v>28</v>
      </c>
      <c r="P783" s="113" t="s">
        <v>52</v>
      </c>
      <c r="Q783" s="112" t="s">
        <v>53</v>
      </c>
    </row>
    <row r="784" spans="1:17" s="250" customFormat="1" ht="51" x14ac:dyDescent="0.25">
      <c r="A784" s="324" t="s">
        <v>724</v>
      </c>
      <c r="B784" s="262">
        <v>769</v>
      </c>
      <c r="C784" s="264" t="s">
        <v>732</v>
      </c>
      <c r="D784" s="263" t="s">
        <v>770</v>
      </c>
      <c r="E784" s="258" t="s">
        <v>769</v>
      </c>
      <c r="F784" s="257" t="s">
        <v>768</v>
      </c>
      <c r="G784" s="256"/>
      <c r="H784" s="255">
        <v>1163.94</v>
      </c>
      <c r="I784" s="254" t="s">
        <v>26</v>
      </c>
      <c r="J784" s="335">
        <v>1</v>
      </c>
      <c r="K784" s="253">
        <f t="shared" si="14"/>
        <v>1163.94</v>
      </c>
      <c r="L784" s="252" t="s">
        <v>719</v>
      </c>
      <c r="M784" s="116">
        <v>5</v>
      </c>
      <c r="N784" s="251" t="s">
        <v>27</v>
      </c>
      <c r="O784" s="251" t="s">
        <v>28</v>
      </c>
      <c r="P784" s="55" t="s">
        <v>52</v>
      </c>
      <c r="Q784" s="56" t="s">
        <v>53</v>
      </c>
    </row>
    <row r="785" spans="1:17" s="250" customFormat="1" ht="51" x14ac:dyDescent="0.25">
      <c r="A785" s="324" t="s">
        <v>724</v>
      </c>
      <c r="B785" s="262">
        <v>770</v>
      </c>
      <c r="C785" s="260" t="s">
        <v>728</v>
      </c>
      <c r="D785" s="259" t="s">
        <v>727</v>
      </c>
      <c r="E785" s="258" t="s">
        <v>767</v>
      </c>
      <c r="F785" s="257" t="s">
        <v>766</v>
      </c>
      <c r="G785" s="256"/>
      <c r="H785" s="255">
        <v>517.41999999999996</v>
      </c>
      <c r="I785" s="254" t="s">
        <v>26</v>
      </c>
      <c r="J785" s="335">
        <v>3</v>
      </c>
      <c r="K785" s="253">
        <f t="shared" si="14"/>
        <v>1552.2599999999998</v>
      </c>
      <c r="L785" s="252" t="s">
        <v>719</v>
      </c>
      <c r="M785" s="116">
        <v>5</v>
      </c>
      <c r="N785" s="251" t="s">
        <v>27</v>
      </c>
      <c r="O785" s="251" t="s">
        <v>28</v>
      </c>
      <c r="P785" s="113" t="s">
        <v>52</v>
      </c>
      <c r="Q785" s="112" t="s">
        <v>53</v>
      </c>
    </row>
    <row r="786" spans="1:17" s="250" customFormat="1" ht="51" x14ac:dyDescent="0.25">
      <c r="A786" s="324" t="s">
        <v>724</v>
      </c>
      <c r="B786" s="262">
        <v>771</v>
      </c>
      <c r="C786" s="260" t="s">
        <v>765</v>
      </c>
      <c r="D786" s="259" t="s">
        <v>722</v>
      </c>
      <c r="E786" s="258" t="s">
        <v>764</v>
      </c>
      <c r="F786" s="257" t="s">
        <v>763</v>
      </c>
      <c r="G786" s="256"/>
      <c r="H786" s="255">
        <v>8292.89</v>
      </c>
      <c r="I786" s="254" t="s">
        <v>26</v>
      </c>
      <c r="J786" s="335">
        <v>1</v>
      </c>
      <c r="K786" s="253">
        <f t="shared" si="14"/>
        <v>8292.89</v>
      </c>
      <c r="L786" s="252" t="s">
        <v>719</v>
      </c>
      <c r="M786" s="116">
        <v>5</v>
      </c>
      <c r="N786" s="251" t="s">
        <v>27</v>
      </c>
      <c r="O786" s="251" t="s">
        <v>28</v>
      </c>
      <c r="P786" s="55" t="s">
        <v>52</v>
      </c>
      <c r="Q786" s="56" t="s">
        <v>53</v>
      </c>
    </row>
    <row r="787" spans="1:17" s="250" customFormat="1" ht="51" x14ac:dyDescent="0.25">
      <c r="A787" s="324" t="s">
        <v>724</v>
      </c>
      <c r="B787" s="262">
        <v>772</v>
      </c>
      <c r="C787" s="260" t="s">
        <v>760</v>
      </c>
      <c r="D787" s="259" t="s">
        <v>762</v>
      </c>
      <c r="E787" s="258" t="s">
        <v>761</v>
      </c>
      <c r="F787" s="257" t="s">
        <v>760</v>
      </c>
      <c r="G787" s="256"/>
      <c r="H787" s="255">
        <v>1751.46</v>
      </c>
      <c r="I787" s="254" t="s">
        <v>26</v>
      </c>
      <c r="J787" s="335">
        <v>2</v>
      </c>
      <c r="K787" s="253">
        <f t="shared" si="14"/>
        <v>3502.92</v>
      </c>
      <c r="L787" s="252" t="s">
        <v>719</v>
      </c>
      <c r="M787" s="116">
        <v>5</v>
      </c>
      <c r="N787" s="251" t="s">
        <v>27</v>
      </c>
      <c r="O787" s="251" t="s">
        <v>28</v>
      </c>
      <c r="P787" s="113" t="s">
        <v>52</v>
      </c>
      <c r="Q787" s="112" t="s">
        <v>53</v>
      </c>
    </row>
    <row r="788" spans="1:17" s="250" customFormat="1" ht="51" x14ac:dyDescent="0.25">
      <c r="A788" s="324" t="s">
        <v>724</v>
      </c>
      <c r="B788" s="262">
        <v>773</v>
      </c>
      <c r="C788" s="260" t="s">
        <v>759</v>
      </c>
      <c r="D788" s="259" t="s">
        <v>758</v>
      </c>
      <c r="E788" s="258" t="s">
        <v>757</v>
      </c>
      <c r="F788" s="257" t="s">
        <v>756</v>
      </c>
      <c r="G788" s="256"/>
      <c r="H788" s="255">
        <v>305.12</v>
      </c>
      <c r="I788" s="254" t="s">
        <v>26</v>
      </c>
      <c r="J788" s="335">
        <v>10</v>
      </c>
      <c r="K788" s="253">
        <f t="shared" si="14"/>
        <v>3051.2</v>
      </c>
      <c r="L788" s="252" t="s">
        <v>719</v>
      </c>
      <c r="M788" s="116">
        <v>5</v>
      </c>
      <c r="N788" s="251" t="s">
        <v>27</v>
      </c>
      <c r="O788" s="251" t="s">
        <v>28</v>
      </c>
      <c r="P788" s="55" t="s">
        <v>52</v>
      </c>
      <c r="Q788" s="56" t="s">
        <v>53</v>
      </c>
    </row>
    <row r="789" spans="1:17" s="250" customFormat="1" ht="51" x14ac:dyDescent="0.25">
      <c r="A789" s="324" t="s">
        <v>724</v>
      </c>
      <c r="B789" s="262">
        <v>774</v>
      </c>
      <c r="C789" s="260" t="s">
        <v>753</v>
      </c>
      <c r="D789" s="259" t="s">
        <v>752</v>
      </c>
      <c r="E789" s="258" t="s">
        <v>755</v>
      </c>
      <c r="F789" s="257" t="s">
        <v>754</v>
      </c>
      <c r="G789" s="256"/>
      <c r="H789" s="255">
        <v>8</v>
      </c>
      <c r="I789" s="254" t="s">
        <v>26</v>
      </c>
      <c r="J789" s="335">
        <v>1248</v>
      </c>
      <c r="K789" s="253">
        <f t="shared" si="14"/>
        <v>9984</v>
      </c>
      <c r="L789" s="252" t="s">
        <v>719</v>
      </c>
      <c r="M789" s="116">
        <v>5</v>
      </c>
      <c r="N789" s="251" t="s">
        <v>27</v>
      </c>
      <c r="O789" s="251" t="s">
        <v>28</v>
      </c>
      <c r="P789" s="113" t="s">
        <v>52</v>
      </c>
      <c r="Q789" s="112" t="s">
        <v>53</v>
      </c>
    </row>
    <row r="790" spans="1:17" s="250" customFormat="1" ht="51" x14ac:dyDescent="0.25">
      <c r="A790" s="324" t="s">
        <v>724</v>
      </c>
      <c r="B790" s="262">
        <v>775</v>
      </c>
      <c r="C790" s="260" t="s">
        <v>753</v>
      </c>
      <c r="D790" s="259" t="s">
        <v>752</v>
      </c>
      <c r="E790" s="258" t="s">
        <v>751</v>
      </c>
      <c r="F790" s="257" t="s">
        <v>750</v>
      </c>
      <c r="G790" s="256"/>
      <c r="H790" s="255">
        <v>260.04990925589834</v>
      </c>
      <c r="I790" s="254" t="s">
        <v>749</v>
      </c>
      <c r="J790" s="335">
        <v>2.2040000000000002</v>
      </c>
      <c r="K790" s="253">
        <f t="shared" si="14"/>
        <v>573.15</v>
      </c>
      <c r="L790" s="252" t="s">
        <v>719</v>
      </c>
      <c r="M790" s="116">
        <v>5</v>
      </c>
      <c r="N790" s="251" t="s">
        <v>27</v>
      </c>
      <c r="O790" s="251" t="s">
        <v>28</v>
      </c>
      <c r="P790" s="55" t="s">
        <v>52</v>
      </c>
      <c r="Q790" s="56" t="s">
        <v>53</v>
      </c>
    </row>
    <row r="791" spans="1:17" s="250" customFormat="1" ht="51" x14ac:dyDescent="0.25">
      <c r="A791" s="324" t="s">
        <v>724</v>
      </c>
      <c r="B791" s="262">
        <v>776</v>
      </c>
      <c r="C791" s="260" t="s">
        <v>746</v>
      </c>
      <c r="D791" s="259" t="s">
        <v>745</v>
      </c>
      <c r="E791" s="258" t="s">
        <v>748</v>
      </c>
      <c r="F791" s="257" t="s">
        <v>747</v>
      </c>
      <c r="G791" s="256"/>
      <c r="H791" s="255">
        <v>49693.783783783787</v>
      </c>
      <c r="I791" s="254" t="s">
        <v>742</v>
      </c>
      <c r="J791" s="335">
        <v>0.185</v>
      </c>
      <c r="K791" s="253">
        <f t="shared" si="14"/>
        <v>9193.35</v>
      </c>
      <c r="L791" s="252" t="s">
        <v>719</v>
      </c>
      <c r="M791" s="116">
        <v>5</v>
      </c>
      <c r="N791" s="251" t="s">
        <v>27</v>
      </c>
      <c r="O791" s="251" t="s">
        <v>28</v>
      </c>
      <c r="P791" s="113" t="s">
        <v>52</v>
      </c>
      <c r="Q791" s="112" t="s">
        <v>53</v>
      </c>
    </row>
    <row r="792" spans="1:17" s="250" customFormat="1" ht="51" x14ac:dyDescent="0.25">
      <c r="A792" s="324" t="s">
        <v>724</v>
      </c>
      <c r="B792" s="262">
        <v>777</v>
      </c>
      <c r="C792" s="260" t="s">
        <v>746</v>
      </c>
      <c r="D792" s="259" t="s">
        <v>745</v>
      </c>
      <c r="E792" s="258" t="s">
        <v>744</v>
      </c>
      <c r="F792" s="257" t="s">
        <v>743</v>
      </c>
      <c r="G792" s="256"/>
      <c r="H792" s="255">
        <v>37468.412197686645</v>
      </c>
      <c r="I792" s="254" t="s">
        <v>742</v>
      </c>
      <c r="J792" s="335">
        <v>0.95099999999999996</v>
      </c>
      <c r="K792" s="253">
        <f t="shared" si="14"/>
        <v>35632.46</v>
      </c>
      <c r="L792" s="252" t="s">
        <v>719</v>
      </c>
      <c r="M792" s="116">
        <v>5</v>
      </c>
      <c r="N792" s="251" t="s">
        <v>27</v>
      </c>
      <c r="O792" s="251" t="s">
        <v>28</v>
      </c>
      <c r="P792" s="55" t="s">
        <v>52</v>
      </c>
      <c r="Q792" s="56" t="s">
        <v>53</v>
      </c>
    </row>
    <row r="793" spans="1:17" s="250" customFormat="1" ht="51" x14ac:dyDescent="0.25">
      <c r="A793" s="324" t="s">
        <v>724</v>
      </c>
      <c r="B793" s="262">
        <v>778</v>
      </c>
      <c r="C793" s="260" t="s">
        <v>661</v>
      </c>
      <c r="D793" s="259" t="s">
        <v>741</v>
      </c>
      <c r="E793" s="258" t="s">
        <v>740</v>
      </c>
      <c r="F793" s="257" t="s">
        <v>739</v>
      </c>
      <c r="G793" s="256"/>
      <c r="H793" s="255">
        <v>115821.9</v>
      </c>
      <c r="I793" s="254" t="s">
        <v>26</v>
      </c>
      <c r="J793" s="335">
        <v>1</v>
      </c>
      <c r="K793" s="253">
        <f t="shared" si="14"/>
        <v>115821.9</v>
      </c>
      <c r="L793" s="252" t="s">
        <v>719</v>
      </c>
      <c r="M793" s="116">
        <v>5</v>
      </c>
      <c r="N793" s="251" t="s">
        <v>27</v>
      </c>
      <c r="O793" s="251" t="s">
        <v>28</v>
      </c>
      <c r="P793" s="113" t="s">
        <v>52</v>
      </c>
      <c r="Q793" s="112" t="s">
        <v>53</v>
      </c>
    </row>
    <row r="794" spans="1:17" s="250" customFormat="1" ht="51" x14ac:dyDescent="0.25">
      <c r="A794" s="324" t="s">
        <v>724</v>
      </c>
      <c r="B794" s="262">
        <v>779</v>
      </c>
      <c r="C794" s="260" t="s">
        <v>736</v>
      </c>
      <c r="D794" s="259" t="s">
        <v>735</v>
      </c>
      <c r="E794" s="258" t="s">
        <v>738</v>
      </c>
      <c r="F794" s="257" t="s">
        <v>737</v>
      </c>
      <c r="G794" s="256"/>
      <c r="H794" s="255">
        <v>1853.12</v>
      </c>
      <c r="I794" s="254" t="s">
        <v>26</v>
      </c>
      <c r="J794" s="335">
        <v>8</v>
      </c>
      <c r="K794" s="253">
        <f t="shared" si="14"/>
        <v>14824.96</v>
      </c>
      <c r="L794" s="252" t="s">
        <v>719</v>
      </c>
      <c r="M794" s="116">
        <v>5</v>
      </c>
      <c r="N794" s="251" t="s">
        <v>27</v>
      </c>
      <c r="O794" s="251" t="s">
        <v>28</v>
      </c>
      <c r="P794" s="55" t="s">
        <v>52</v>
      </c>
      <c r="Q794" s="56" t="s">
        <v>53</v>
      </c>
    </row>
    <row r="795" spans="1:17" s="250" customFormat="1" ht="51" x14ac:dyDescent="0.25">
      <c r="A795" s="324" t="s">
        <v>724</v>
      </c>
      <c r="B795" s="262">
        <v>780</v>
      </c>
      <c r="C795" s="260" t="s">
        <v>736</v>
      </c>
      <c r="D795" s="259" t="s">
        <v>735</v>
      </c>
      <c r="E795" s="258" t="s">
        <v>734</v>
      </c>
      <c r="F795" s="257" t="s">
        <v>733</v>
      </c>
      <c r="G795" s="256"/>
      <c r="H795" s="255">
        <v>1985.85</v>
      </c>
      <c r="I795" s="254" t="s">
        <v>26</v>
      </c>
      <c r="J795" s="335">
        <v>1</v>
      </c>
      <c r="K795" s="253">
        <f t="shared" si="14"/>
        <v>1985.85</v>
      </c>
      <c r="L795" s="252" t="s">
        <v>719</v>
      </c>
      <c r="M795" s="116">
        <v>5</v>
      </c>
      <c r="N795" s="251" t="s">
        <v>27</v>
      </c>
      <c r="O795" s="251" t="s">
        <v>28</v>
      </c>
      <c r="P795" s="113" t="s">
        <v>52</v>
      </c>
      <c r="Q795" s="112" t="s">
        <v>53</v>
      </c>
    </row>
    <row r="796" spans="1:17" s="250" customFormat="1" ht="51" x14ac:dyDescent="0.25">
      <c r="A796" s="324" t="s">
        <v>724</v>
      </c>
      <c r="B796" s="262">
        <v>781</v>
      </c>
      <c r="C796" s="264" t="s">
        <v>732</v>
      </c>
      <c r="D796" s="263" t="s">
        <v>731</v>
      </c>
      <c r="E796" s="258" t="s">
        <v>730</v>
      </c>
      <c r="F796" s="257" t="s">
        <v>729</v>
      </c>
      <c r="G796" s="256"/>
      <c r="H796" s="255">
        <v>88.54</v>
      </c>
      <c r="I796" s="254" t="s">
        <v>26</v>
      </c>
      <c r="J796" s="335">
        <v>3</v>
      </c>
      <c r="K796" s="253">
        <f t="shared" si="14"/>
        <v>265.62</v>
      </c>
      <c r="L796" s="252" t="s">
        <v>719</v>
      </c>
      <c r="M796" s="116">
        <v>5</v>
      </c>
      <c r="N796" s="251" t="s">
        <v>27</v>
      </c>
      <c r="O796" s="251" t="s">
        <v>28</v>
      </c>
      <c r="P796" s="55" t="s">
        <v>52</v>
      </c>
      <c r="Q796" s="56" t="s">
        <v>53</v>
      </c>
    </row>
    <row r="797" spans="1:17" s="250" customFormat="1" ht="51" x14ac:dyDescent="0.25">
      <c r="A797" s="324" t="s">
        <v>724</v>
      </c>
      <c r="B797" s="262">
        <v>782</v>
      </c>
      <c r="C797" s="260" t="s">
        <v>728</v>
      </c>
      <c r="D797" s="259" t="s">
        <v>727</v>
      </c>
      <c r="E797" s="258" t="s">
        <v>726</v>
      </c>
      <c r="F797" s="257" t="s">
        <v>725</v>
      </c>
      <c r="G797" s="256"/>
      <c r="H797" s="255">
        <v>102.1</v>
      </c>
      <c r="I797" s="254" t="s">
        <v>26</v>
      </c>
      <c r="J797" s="335">
        <v>2</v>
      </c>
      <c r="K797" s="253">
        <f t="shared" si="14"/>
        <v>204.2</v>
      </c>
      <c r="L797" s="252" t="s">
        <v>719</v>
      </c>
      <c r="M797" s="116">
        <v>5</v>
      </c>
      <c r="N797" s="251" t="s">
        <v>27</v>
      </c>
      <c r="O797" s="251" t="s">
        <v>28</v>
      </c>
      <c r="P797" s="113" t="s">
        <v>52</v>
      </c>
      <c r="Q797" s="112" t="s">
        <v>53</v>
      </c>
    </row>
    <row r="798" spans="1:17" s="250" customFormat="1" ht="51.75" thickBot="1" x14ac:dyDescent="0.3">
      <c r="A798" s="324" t="s">
        <v>724</v>
      </c>
      <c r="B798" s="261">
        <v>783</v>
      </c>
      <c r="C798" s="260" t="s">
        <v>723</v>
      </c>
      <c r="D798" s="259" t="s">
        <v>722</v>
      </c>
      <c r="E798" s="258" t="s">
        <v>721</v>
      </c>
      <c r="F798" s="257" t="s">
        <v>720</v>
      </c>
      <c r="G798" s="256"/>
      <c r="H798" s="255">
        <v>90.85</v>
      </c>
      <c r="I798" s="254" t="s">
        <v>26</v>
      </c>
      <c r="J798" s="335">
        <v>2</v>
      </c>
      <c r="K798" s="253">
        <f t="shared" si="14"/>
        <v>181.7</v>
      </c>
      <c r="L798" s="252" t="s">
        <v>719</v>
      </c>
      <c r="M798" s="116">
        <v>5</v>
      </c>
      <c r="N798" s="251" t="s">
        <v>27</v>
      </c>
      <c r="O798" s="251" t="s">
        <v>28</v>
      </c>
      <c r="P798" s="55" t="s">
        <v>52</v>
      </c>
      <c r="Q798" s="56" t="s">
        <v>53</v>
      </c>
    </row>
    <row r="799" spans="1:17" ht="15.75" thickBot="1" x14ac:dyDescent="0.3">
      <c r="A799" s="325"/>
      <c r="B799" s="249"/>
      <c r="C799" s="246"/>
      <c r="D799" s="248"/>
      <c r="E799" s="246"/>
      <c r="F799" s="246"/>
      <c r="G799" s="247"/>
      <c r="H799" s="246"/>
      <c r="I799" s="245"/>
      <c r="J799" s="336"/>
      <c r="K799" s="244">
        <f>SUM(K16:K798)</f>
        <v>18615084.878413238</v>
      </c>
      <c r="L799" s="243"/>
      <c r="M799" s="242"/>
      <c r="N799" s="240"/>
      <c r="O799" s="241"/>
      <c r="P799" s="240"/>
      <c r="Q799" s="239"/>
    </row>
    <row r="800" spans="1:17" x14ac:dyDescent="0.25">
      <c r="B800" s="29"/>
      <c r="C800" s="238"/>
      <c r="D800" s="225"/>
      <c r="E800" s="225"/>
      <c r="F800" s="225"/>
      <c r="G800" s="226"/>
      <c r="H800" s="225"/>
      <c r="I800" s="225"/>
      <c r="J800" s="337"/>
      <c r="K800" s="237"/>
      <c r="L800" s="109"/>
      <c r="M800" s="108"/>
      <c r="N800" s="93"/>
      <c r="O800" s="94"/>
      <c r="P800" s="95"/>
      <c r="Q800" s="96"/>
    </row>
    <row r="801" spans="2:17" x14ac:dyDescent="0.25">
      <c r="B801" s="29"/>
      <c r="C801" s="225"/>
      <c r="D801" s="225"/>
      <c r="E801" s="225"/>
      <c r="F801" s="225"/>
      <c r="G801" s="226"/>
      <c r="H801" s="225"/>
      <c r="I801" s="225"/>
      <c r="J801" s="337"/>
      <c r="K801" s="236"/>
      <c r="L801" s="109"/>
      <c r="M801" s="108"/>
      <c r="N801" s="93"/>
      <c r="O801" s="94"/>
      <c r="P801" s="95"/>
      <c r="Q801" s="96"/>
    </row>
    <row r="802" spans="2:17" x14ac:dyDescent="0.25">
      <c r="B802" s="29"/>
      <c r="C802" s="95"/>
      <c r="D802" s="229"/>
      <c r="E802" s="235"/>
      <c r="F802" s="231"/>
      <c r="G802" s="231"/>
      <c r="H802" s="95"/>
      <c r="I802" s="95"/>
      <c r="J802" s="338"/>
      <c r="K802" s="227"/>
      <c r="L802" s="221"/>
      <c r="M802" s="218"/>
      <c r="N802" s="218"/>
    </row>
    <row r="803" spans="2:17" x14ac:dyDescent="0.25">
      <c r="B803" s="29"/>
      <c r="C803" s="457"/>
      <c r="D803" s="457"/>
      <c r="E803" s="457"/>
      <c r="F803" s="457"/>
      <c r="G803" s="457"/>
      <c r="H803" s="95"/>
      <c r="I803" s="95"/>
      <c r="J803" s="338"/>
      <c r="K803" s="234"/>
      <c r="L803" s="221"/>
      <c r="M803" s="218"/>
      <c r="N803" s="218"/>
    </row>
    <row r="804" spans="2:17" x14ac:dyDescent="0.25">
      <c r="B804" s="29"/>
      <c r="C804" s="232"/>
      <c r="D804" s="233"/>
      <c r="E804" s="232"/>
      <c r="F804" s="232"/>
      <c r="G804" s="232"/>
      <c r="H804" s="95"/>
      <c r="I804" s="95"/>
      <c r="J804" s="338"/>
      <c r="K804" s="227"/>
      <c r="L804" s="221"/>
      <c r="M804" s="218"/>
      <c r="N804" s="218"/>
    </row>
    <row r="805" spans="2:17" x14ac:dyDescent="0.25">
      <c r="B805" s="29"/>
      <c r="C805" s="455"/>
      <c r="D805" s="455"/>
      <c r="E805" s="455"/>
      <c r="F805" s="455"/>
      <c r="G805" s="455"/>
      <c r="H805" s="456"/>
      <c r="I805" s="456"/>
      <c r="J805" s="338"/>
      <c r="K805" s="458"/>
      <c r="L805" s="458"/>
      <c r="M805" s="218"/>
      <c r="N805" s="218"/>
    </row>
    <row r="806" spans="2:17" x14ac:dyDescent="0.25">
      <c r="B806" s="29"/>
      <c r="C806" s="232"/>
      <c r="D806" s="233"/>
      <c r="E806" s="232"/>
      <c r="F806" s="232"/>
      <c r="G806" s="232"/>
      <c r="H806" s="95"/>
      <c r="I806" s="95"/>
      <c r="J806" s="338"/>
      <c r="K806" s="227"/>
      <c r="L806" s="221"/>
      <c r="M806" s="218"/>
      <c r="N806" s="218"/>
    </row>
    <row r="807" spans="2:17" x14ac:dyDescent="0.25">
      <c r="B807" s="29"/>
      <c r="C807" s="232"/>
      <c r="D807" s="233"/>
      <c r="E807" s="232"/>
      <c r="F807" s="232"/>
      <c r="G807" s="232"/>
      <c r="H807" s="95"/>
      <c r="I807" s="95"/>
      <c r="J807" s="338"/>
      <c r="K807" s="227"/>
      <c r="L807" s="221"/>
      <c r="M807" s="218"/>
      <c r="N807" s="218"/>
    </row>
    <row r="808" spans="2:17" x14ac:dyDescent="0.25">
      <c r="B808" s="29"/>
      <c r="C808" s="459"/>
      <c r="D808" s="459"/>
      <c r="E808" s="459"/>
      <c r="F808" s="459"/>
      <c r="G808" s="459"/>
      <c r="H808" s="456"/>
      <c r="I808" s="456"/>
      <c r="J808" s="338"/>
      <c r="K808" s="222"/>
      <c r="L808" s="221"/>
      <c r="M808" s="218"/>
      <c r="N808" s="218"/>
    </row>
    <row r="809" spans="2:17" x14ac:dyDescent="0.25">
      <c r="B809" s="29"/>
      <c r="C809" s="95"/>
      <c r="D809" s="229"/>
      <c r="E809" s="95"/>
      <c r="F809" s="228"/>
      <c r="G809" s="228"/>
      <c r="H809" s="95"/>
      <c r="I809" s="95"/>
      <c r="J809" s="338"/>
      <c r="K809" s="222"/>
      <c r="L809" s="221"/>
      <c r="M809" s="218"/>
      <c r="N809" s="218"/>
    </row>
    <row r="810" spans="2:17" x14ac:dyDescent="0.25">
      <c r="B810" s="29"/>
      <c r="C810" s="95"/>
      <c r="D810" s="229"/>
      <c r="E810" s="95"/>
      <c r="F810" s="228"/>
      <c r="G810" s="228"/>
      <c r="H810" s="95"/>
      <c r="I810" s="95"/>
      <c r="J810" s="338"/>
      <c r="K810" s="222"/>
      <c r="L810" s="221"/>
      <c r="M810" s="218"/>
      <c r="N810" s="218"/>
    </row>
    <row r="811" spans="2:17" x14ac:dyDescent="0.25">
      <c r="B811" s="29"/>
      <c r="C811" s="455"/>
      <c r="D811" s="455"/>
      <c r="E811" s="455"/>
      <c r="F811" s="455"/>
      <c r="G811" s="455"/>
      <c r="H811" s="456"/>
      <c r="I811" s="456"/>
      <c r="J811" s="338"/>
      <c r="K811" s="222"/>
      <c r="L811" s="221"/>
      <c r="M811" s="218"/>
      <c r="N811" s="218"/>
    </row>
    <row r="812" spans="2:17" x14ac:dyDescent="0.25">
      <c r="B812" s="29"/>
      <c r="C812" s="228"/>
      <c r="D812" s="229"/>
      <c r="E812" s="228"/>
      <c r="F812" s="228"/>
      <c r="G812" s="228"/>
      <c r="H812" s="95"/>
      <c r="I812" s="95"/>
      <c r="J812" s="338"/>
      <c r="K812" s="222"/>
      <c r="L812" s="221"/>
      <c r="M812" s="218"/>
      <c r="N812" s="218"/>
    </row>
    <row r="813" spans="2:17" x14ac:dyDescent="0.25">
      <c r="B813" s="29"/>
      <c r="C813" s="454"/>
      <c r="D813" s="454"/>
      <c r="E813" s="454"/>
      <c r="F813" s="454"/>
      <c r="G813" s="454"/>
      <c r="H813" s="95"/>
      <c r="I813" s="95"/>
      <c r="J813" s="338"/>
      <c r="K813" s="227"/>
      <c r="L813" s="221"/>
      <c r="M813" s="218"/>
      <c r="N813" s="218"/>
    </row>
    <row r="814" spans="2:17" x14ac:dyDescent="0.25">
      <c r="B814" s="29"/>
      <c r="C814" s="455"/>
      <c r="D814" s="455"/>
      <c r="E814" s="455"/>
      <c r="F814" s="455"/>
      <c r="G814" s="455"/>
      <c r="H814" s="456"/>
      <c r="I814" s="456"/>
      <c r="J814" s="338"/>
      <c r="K814" s="222"/>
      <c r="L814" s="221"/>
      <c r="M814" s="218"/>
      <c r="N814" s="218"/>
    </row>
    <row r="815" spans="2:17" x14ac:dyDescent="0.25">
      <c r="B815" s="29"/>
      <c r="C815" s="228"/>
      <c r="D815" s="229"/>
      <c r="E815" s="228"/>
      <c r="F815" s="228"/>
      <c r="G815" s="228"/>
      <c r="H815" s="95"/>
      <c r="I815" s="95"/>
      <c r="J815" s="338"/>
      <c r="K815" s="222"/>
      <c r="L815" s="221"/>
      <c r="M815" s="218"/>
      <c r="N815" s="218"/>
    </row>
    <row r="816" spans="2:17" x14ac:dyDescent="0.25">
      <c r="B816" s="29"/>
      <c r="C816" s="228"/>
      <c r="D816" s="229"/>
      <c r="E816" s="228"/>
      <c r="F816" s="228"/>
      <c r="G816" s="228"/>
      <c r="H816" s="95"/>
      <c r="I816" s="95"/>
      <c r="J816" s="338"/>
      <c r="K816" s="227"/>
      <c r="L816" s="221"/>
      <c r="M816" s="218"/>
      <c r="N816" s="218"/>
    </row>
    <row r="817" spans="2:14" x14ac:dyDescent="0.25">
      <c r="B817" s="29"/>
      <c r="C817" s="223"/>
      <c r="D817" s="230"/>
      <c r="E817" s="228"/>
      <c r="F817" s="228"/>
      <c r="G817" s="228"/>
      <c r="H817" s="456"/>
      <c r="I817" s="456"/>
      <c r="J817" s="338"/>
      <c r="K817" s="222"/>
      <c r="L817" s="221"/>
      <c r="M817" s="218"/>
      <c r="N817" s="218"/>
    </row>
    <row r="818" spans="2:14" x14ac:dyDescent="0.25">
      <c r="B818" s="29"/>
      <c r="C818" s="228"/>
      <c r="D818" s="229"/>
      <c r="E818" s="228"/>
      <c r="F818" s="228"/>
      <c r="G818" s="228"/>
      <c r="H818" s="95"/>
      <c r="I818" s="95"/>
      <c r="J818" s="338"/>
      <c r="K818" s="227"/>
      <c r="L818" s="221"/>
      <c r="M818" s="218"/>
      <c r="N818" s="218"/>
    </row>
    <row r="819" spans="2:14" x14ac:dyDescent="0.25">
      <c r="B819" s="29"/>
      <c r="C819" s="228"/>
      <c r="D819" s="229"/>
      <c r="E819" s="228"/>
      <c r="F819" s="228"/>
      <c r="G819" s="228"/>
      <c r="H819" s="95"/>
      <c r="I819" s="95"/>
      <c r="J819" s="338"/>
      <c r="K819" s="227"/>
      <c r="L819" s="221"/>
      <c r="M819" s="218"/>
      <c r="N819" s="218"/>
    </row>
    <row r="820" spans="2:14" x14ac:dyDescent="0.25">
      <c r="B820" s="29"/>
      <c r="C820" s="455"/>
      <c r="D820" s="455"/>
      <c r="E820" s="455"/>
      <c r="F820" s="455"/>
      <c r="G820" s="455"/>
      <c r="H820" s="456"/>
      <c r="I820" s="456"/>
      <c r="J820" s="338"/>
      <c r="K820" s="222"/>
      <c r="L820" s="221"/>
      <c r="M820" s="218"/>
      <c r="N820" s="218"/>
    </row>
    <row r="821" spans="2:14" x14ac:dyDescent="0.25">
      <c r="B821" s="29"/>
      <c r="C821" s="228"/>
      <c r="D821" s="229"/>
      <c r="E821" s="228"/>
      <c r="F821" s="228"/>
      <c r="G821" s="228"/>
      <c r="H821" s="95"/>
      <c r="I821" s="95"/>
      <c r="J821" s="338"/>
      <c r="K821" s="222"/>
      <c r="L821" s="221"/>
      <c r="M821" s="218"/>
      <c r="N821" s="218"/>
    </row>
    <row r="822" spans="2:14" x14ac:dyDescent="0.25">
      <c r="B822" s="29"/>
      <c r="C822" s="228"/>
      <c r="D822" s="229"/>
      <c r="E822" s="228"/>
      <c r="F822" s="228"/>
      <c r="G822" s="228"/>
      <c r="H822" s="95"/>
      <c r="I822" s="95"/>
      <c r="J822" s="338"/>
      <c r="K822" s="227"/>
      <c r="L822" s="221"/>
      <c r="M822" s="218"/>
      <c r="N822" s="218"/>
    </row>
    <row r="823" spans="2:14" x14ac:dyDescent="0.25">
      <c r="B823" s="29"/>
      <c r="C823" s="460"/>
      <c r="D823" s="460"/>
      <c r="E823" s="460"/>
      <c r="F823" s="460"/>
      <c r="G823" s="460"/>
      <c r="H823" s="456"/>
      <c r="I823" s="456"/>
      <c r="J823" s="338"/>
      <c r="K823" s="222"/>
      <c r="L823" s="221"/>
      <c r="M823" s="218"/>
      <c r="N823" s="218"/>
    </row>
    <row r="824" spans="2:14" x14ac:dyDescent="0.25">
      <c r="B824" s="29"/>
      <c r="C824" s="228"/>
      <c r="D824" s="229"/>
      <c r="E824" s="228"/>
      <c r="F824" s="228"/>
      <c r="G824" s="228"/>
      <c r="H824" s="95"/>
      <c r="I824" s="95"/>
      <c r="J824" s="338"/>
      <c r="K824" s="222"/>
      <c r="L824" s="221"/>
      <c r="M824" s="218"/>
      <c r="N824" s="218"/>
    </row>
    <row r="825" spans="2:14" x14ac:dyDescent="0.25">
      <c r="B825" s="29"/>
      <c r="C825" s="228"/>
      <c r="D825" s="229"/>
      <c r="E825" s="228"/>
      <c r="F825" s="228"/>
      <c r="G825" s="228"/>
      <c r="H825" s="95"/>
      <c r="I825" s="95"/>
      <c r="J825" s="338"/>
      <c r="K825" s="227"/>
      <c r="L825" s="221"/>
      <c r="M825" s="218"/>
      <c r="N825" s="218"/>
    </row>
    <row r="826" spans="2:14" x14ac:dyDescent="0.25">
      <c r="B826" s="29"/>
      <c r="C826" s="455"/>
      <c r="D826" s="455"/>
      <c r="E826" s="455"/>
      <c r="F826" s="455"/>
      <c r="G826" s="455"/>
      <c r="H826" s="456"/>
      <c r="I826" s="456"/>
      <c r="J826" s="338"/>
      <c r="K826" s="222"/>
      <c r="L826" s="221"/>
      <c r="M826" s="218"/>
      <c r="N826" s="218"/>
    </row>
    <row r="827" spans="2:14" x14ac:dyDescent="0.25">
      <c r="B827" s="29"/>
      <c r="C827" s="228"/>
      <c r="D827" s="229"/>
      <c r="E827" s="228"/>
      <c r="F827" s="228"/>
      <c r="G827" s="228"/>
      <c r="H827" s="95"/>
      <c r="I827" s="95"/>
      <c r="J827" s="338"/>
      <c r="K827" s="222"/>
      <c r="L827" s="221"/>
      <c r="M827" s="218"/>
      <c r="N827" s="218"/>
    </row>
    <row r="828" spans="2:14" x14ac:dyDescent="0.25">
      <c r="B828" s="29"/>
      <c r="C828" s="228"/>
      <c r="D828" s="229"/>
      <c r="E828" s="228"/>
      <c r="F828" s="228"/>
      <c r="G828" s="228"/>
      <c r="H828" s="95"/>
      <c r="I828" s="95"/>
      <c r="J828" s="338"/>
      <c r="K828" s="227"/>
      <c r="L828" s="221"/>
      <c r="M828" s="218"/>
      <c r="N828" s="218"/>
    </row>
    <row r="829" spans="2:14" x14ac:dyDescent="0.25">
      <c r="B829" s="29"/>
      <c r="C829" s="455"/>
      <c r="D829" s="455"/>
      <c r="E829" s="455"/>
      <c r="F829" s="455"/>
      <c r="G829" s="455"/>
      <c r="H829" s="456"/>
      <c r="I829" s="456"/>
      <c r="J829" s="338"/>
      <c r="K829" s="222"/>
      <c r="L829" s="221"/>
      <c r="M829" s="218"/>
      <c r="N829" s="218"/>
    </row>
    <row r="830" spans="2:14" x14ac:dyDescent="0.25">
      <c r="B830" s="29"/>
      <c r="C830" s="228"/>
      <c r="D830" s="229"/>
      <c r="E830" s="228"/>
      <c r="F830" s="228"/>
      <c r="G830" s="228"/>
      <c r="H830" s="95"/>
      <c r="I830" s="95"/>
      <c r="J830" s="338"/>
      <c r="K830" s="222"/>
      <c r="L830" s="221"/>
      <c r="M830" s="218"/>
      <c r="N830" s="218"/>
    </row>
    <row r="831" spans="2:14" x14ac:dyDescent="0.25">
      <c r="B831" s="29"/>
      <c r="C831" s="228"/>
      <c r="D831" s="229"/>
      <c r="E831" s="228"/>
      <c r="F831" s="228"/>
      <c r="G831" s="228"/>
      <c r="H831" s="95"/>
      <c r="I831" s="95"/>
      <c r="J831" s="338"/>
      <c r="K831" s="227"/>
      <c r="L831" s="221"/>
      <c r="M831" s="218"/>
      <c r="N831" s="218"/>
    </row>
    <row r="832" spans="2:14" x14ac:dyDescent="0.25">
      <c r="B832" s="29"/>
      <c r="C832" s="455"/>
      <c r="D832" s="455"/>
      <c r="E832" s="455"/>
      <c r="F832" s="455"/>
      <c r="G832" s="455"/>
      <c r="H832" s="456"/>
      <c r="I832" s="456"/>
      <c r="J832" s="338"/>
      <c r="K832" s="222"/>
      <c r="L832" s="221"/>
      <c r="M832" s="218"/>
      <c r="N832" s="218"/>
    </row>
    <row r="833" spans="2:14" x14ac:dyDescent="0.25">
      <c r="B833" s="29"/>
      <c r="C833" s="228"/>
      <c r="D833" s="229"/>
      <c r="E833" s="228"/>
      <c r="F833" s="228"/>
      <c r="G833" s="228"/>
      <c r="H833" s="95"/>
      <c r="I833" s="95"/>
      <c r="J833" s="338"/>
      <c r="K833" s="222"/>
      <c r="L833" s="221"/>
      <c r="M833" s="218"/>
      <c r="N833" s="218"/>
    </row>
    <row r="834" spans="2:14" x14ac:dyDescent="0.25">
      <c r="B834" s="29"/>
      <c r="C834" s="228"/>
      <c r="D834" s="229"/>
      <c r="E834" s="228"/>
      <c r="F834" s="228"/>
      <c r="G834" s="228"/>
      <c r="H834" s="95"/>
      <c r="I834" s="95"/>
      <c r="J834" s="338"/>
      <c r="K834" s="227"/>
      <c r="L834" s="221"/>
      <c r="M834" s="218"/>
      <c r="N834" s="218"/>
    </row>
    <row r="835" spans="2:14" x14ac:dyDescent="0.25">
      <c r="B835" s="29"/>
      <c r="C835" s="455"/>
      <c r="D835" s="455"/>
      <c r="E835" s="455"/>
      <c r="F835" s="455"/>
      <c r="G835" s="455"/>
      <c r="H835" s="456"/>
      <c r="I835" s="456"/>
      <c r="J835" s="338"/>
      <c r="K835" s="222"/>
      <c r="L835" s="221"/>
      <c r="M835" s="218"/>
      <c r="N835" s="218"/>
    </row>
    <row r="836" spans="2:14" x14ac:dyDescent="0.25">
      <c r="B836" s="29"/>
      <c r="C836" s="228"/>
      <c r="D836" s="229"/>
      <c r="E836" s="228"/>
      <c r="F836" s="228"/>
      <c r="G836" s="228"/>
      <c r="H836" s="95"/>
      <c r="I836" s="95"/>
      <c r="J836" s="338"/>
      <c r="K836" s="227"/>
      <c r="L836" s="221"/>
      <c r="M836" s="218"/>
      <c r="N836" s="218"/>
    </row>
    <row r="837" spans="2:14" x14ac:dyDescent="0.25">
      <c r="B837" s="29"/>
      <c r="C837" s="228"/>
      <c r="D837" s="229"/>
      <c r="E837" s="228"/>
      <c r="F837" s="228"/>
      <c r="G837" s="228"/>
      <c r="H837" s="95"/>
      <c r="I837" s="95"/>
      <c r="J837" s="338"/>
      <c r="K837" s="227"/>
      <c r="L837" s="221"/>
      <c r="M837" s="218"/>
      <c r="N837" s="218"/>
    </row>
    <row r="838" spans="2:14" x14ac:dyDescent="0.25">
      <c r="B838" s="29"/>
      <c r="C838" s="455"/>
      <c r="D838" s="455"/>
      <c r="E838" s="455"/>
      <c r="F838" s="455"/>
      <c r="G838" s="455"/>
      <c r="H838" s="456"/>
      <c r="I838" s="456"/>
      <c r="J838" s="338"/>
      <c r="K838" s="222"/>
      <c r="L838" s="221"/>
      <c r="M838" s="218"/>
      <c r="N838" s="218"/>
    </row>
    <row r="839" spans="2:14" x14ac:dyDescent="0.25">
      <c r="B839" s="29"/>
      <c r="C839" s="228"/>
      <c r="D839" s="229"/>
      <c r="E839" s="228"/>
      <c r="F839" s="228"/>
      <c r="G839" s="228"/>
      <c r="H839" s="95"/>
      <c r="I839" s="95"/>
      <c r="J839" s="338"/>
      <c r="K839" s="227"/>
      <c r="L839" s="221"/>
      <c r="M839" s="218"/>
      <c r="N839" s="218"/>
    </row>
    <row r="840" spans="2:14" x14ac:dyDescent="0.25">
      <c r="B840" s="29"/>
      <c r="C840" s="226"/>
      <c r="D840" s="225"/>
      <c r="E840" s="226"/>
      <c r="F840" s="226"/>
      <c r="G840" s="226"/>
      <c r="H840" s="225"/>
      <c r="I840" s="225"/>
      <c r="J840" s="337"/>
      <c r="K840" s="224"/>
      <c r="L840" s="221"/>
      <c r="M840" s="218"/>
      <c r="N840" s="218"/>
    </row>
    <row r="841" spans="2:14" x14ac:dyDescent="0.25">
      <c r="B841" s="29"/>
      <c r="C841" s="455"/>
      <c r="D841" s="455"/>
      <c r="E841" s="455"/>
      <c r="F841" s="455"/>
      <c r="G841" s="455"/>
      <c r="H841" s="456"/>
      <c r="I841" s="456"/>
      <c r="J841" s="338"/>
      <c r="K841" s="222"/>
      <c r="L841" s="221"/>
      <c r="M841" s="218"/>
      <c r="N841" s="218"/>
    </row>
    <row r="842" spans="2:14" x14ac:dyDescent="0.25">
      <c r="C842" s="218"/>
      <c r="D842" s="220"/>
      <c r="E842" s="218"/>
      <c r="F842" s="218"/>
      <c r="G842" s="219"/>
      <c r="H842" s="218"/>
      <c r="I842" s="218"/>
      <c r="J842" s="339"/>
      <c r="K842" s="218"/>
      <c r="L842" s="218"/>
      <c r="M842" s="218"/>
      <c r="N842" s="218"/>
    </row>
    <row r="843" spans="2:14" x14ac:dyDescent="0.25">
      <c r="C843" s="218"/>
      <c r="D843" s="220"/>
      <c r="E843" s="218"/>
      <c r="F843" s="218"/>
      <c r="G843" s="219"/>
      <c r="H843" s="218"/>
      <c r="I843" s="218"/>
      <c r="J843" s="339"/>
      <c r="K843" s="218"/>
      <c r="L843" s="218"/>
      <c r="M843" s="218"/>
      <c r="N843" s="218"/>
    </row>
    <row r="844" spans="2:14" x14ac:dyDescent="0.25">
      <c r="C844" s="218"/>
      <c r="D844" s="220"/>
      <c r="E844" s="218"/>
      <c r="F844" s="218"/>
      <c r="G844" s="219"/>
      <c r="H844" s="218"/>
      <c r="I844" s="218"/>
      <c r="J844" s="339"/>
      <c r="K844" s="218"/>
      <c r="L844" s="218"/>
      <c r="M844" s="218"/>
      <c r="N844" s="218"/>
    </row>
    <row r="845" spans="2:14" x14ac:dyDescent="0.25">
      <c r="C845" s="218"/>
      <c r="D845" s="220"/>
      <c r="E845" s="218"/>
      <c r="F845" s="218"/>
      <c r="G845" s="219"/>
      <c r="H845" s="218"/>
      <c r="I845" s="218"/>
      <c r="J845" s="339"/>
      <c r="K845" s="218"/>
      <c r="L845" s="218"/>
      <c r="M845" s="218"/>
      <c r="N845" s="218"/>
    </row>
    <row r="846" spans="2:14" x14ac:dyDescent="0.25">
      <c r="C846" s="218"/>
      <c r="D846" s="220"/>
      <c r="E846" s="218"/>
      <c r="F846" s="218"/>
      <c r="G846" s="219"/>
      <c r="H846" s="218"/>
      <c r="I846" s="218"/>
      <c r="J846" s="339"/>
      <c r="K846" s="218"/>
      <c r="L846" s="218"/>
      <c r="M846" s="218"/>
      <c r="N846" s="218"/>
    </row>
    <row r="847" spans="2:14" x14ac:dyDescent="0.25">
      <c r="C847" s="218"/>
      <c r="D847" s="220"/>
      <c r="E847" s="218"/>
      <c r="F847" s="218"/>
      <c r="G847" s="219"/>
      <c r="H847" s="218"/>
      <c r="I847" s="218"/>
      <c r="J847" s="339"/>
      <c r="K847" s="218"/>
      <c r="L847" s="218"/>
      <c r="M847" s="218"/>
      <c r="N847" s="218"/>
    </row>
    <row r="848" spans="2:14" x14ac:dyDescent="0.25">
      <c r="C848" s="218"/>
      <c r="D848" s="220"/>
      <c r="E848" s="218"/>
      <c r="F848" s="218"/>
      <c r="G848" s="219"/>
      <c r="H848" s="218"/>
      <c r="I848" s="218"/>
      <c r="J848" s="339"/>
      <c r="K848" s="218"/>
      <c r="L848" s="218"/>
      <c r="M848" s="218"/>
      <c r="N848" s="218"/>
    </row>
    <row r="849" spans="3:14" x14ac:dyDescent="0.25">
      <c r="C849" s="218"/>
      <c r="D849" s="220"/>
      <c r="E849" s="218"/>
      <c r="F849" s="218"/>
      <c r="G849" s="219"/>
      <c r="H849" s="218"/>
      <c r="I849" s="218"/>
      <c r="J849" s="339"/>
      <c r="K849" s="218"/>
      <c r="L849" s="218"/>
      <c r="M849" s="218"/>
      <c r="N849" s="218"/>
    </row>
    <row r="850" spans="3:14" x14ac:dyDescent="0.25">
      <c r="C850" s="218"/>
      <c r="D850" s="220"/>
      <c r="E850" s="218"/>
      <c r="F850" s="218"/>
      <c r="G850" s="219"/>
      <c r="H850" s="218"/>
      <c r="I850" s="218"/>
      <c r="J850" s="339"/>
      <c r="K850" s="218"/>
      <c r="L850" s="218"/>
      <c r="M850" s="218"/>
      <c r="N850" s="218"/>
    </row>
    <row r="851" spans="3:14" x14ac:dyDescent="0.25">
      <c r="C851" s="218"/>
      <c r="D851" s="220"/>
      <c r="E851" s="218"/>
      <c r="F851" s="218"/>
      <c r="G851" s="219"/>
      <c r="H851" s="218"/>
      <c r="I851" s="218"/>
      <c r="J851" s="339"/>
      <c r="K851" s="218"/>
      <c r="L851" s="218"/>
      <c r="M851" s="218"/>
      <c r="N851" s="218"/>
    </row>
    <row r="852" spans="3:14" x14ac:dyDescent="0.25">
      <c r="C852" s="218"/>
      <c r="D852" s="220"/>
      <c r="E852" s="218"/>
      <c r="F852" s="218"/>
      <c r="G852" s="219"/>
      <c r="H852" s="218"/>
      <c r="I852" s="218"/>
      <c r="J852" s="339"/>
      <c r="K852" s="218"/>
      <c r="L852" s="218"/>
      <c r="M852" s="218"/>
      <c r="N852" s="218"/>
    </row>
    <row r="853" spans="3:14" x14ac:dyDescent="0.25">
      <c r="C853" s="218"/>
      <c r="D853" s="220"/>
      <c r="E853" s="218"/>
      <c r="F853" s="218"/>
      <c r="G853" s="219"/>
      <c r="H853" s="218"/>
      <c r="I853" s="218"/>
      <c r="J853" s="339"/>
      <c r="K853" s="218"/>
      <c r="L853" s="218"/>
      <c r="M853" s="218"/>
      <c r="N853" s="218"/>
    </row>
    <row r="854" spans="3:14" x14ac:dyDescent="0.25">
      <c r="C854" s="218"/>
      <c r="D854" s="220"/>
      <c r="E854" s="218"/>
      <c r="F854" s="218"/>
      <c r="G854" s="219"/>
      <c r="H854" s="218"/>
      <c r="I854" s="218"/>
      <c r="J854" s="339"/>
      <c r="K854" s="218"/>
      <c r="L854" s="218"/>
      <c r="M854" s="218"/>
      <c r="N854" s="218"/>
    </row>
    <row r="855" spans="3:14" x14ac:dyDescent="0.25">
      <c r="C855" s="218"/>
      <c r="D855" s="220"/>
      <c r="E855" s="218"/>
      <c r="F855" s="218"/>
      <c r="G855" s="219"/>
      <c r="H855" s="218"/>
      <c r="I855" s="218"/>
      <c r="J855" s="339"/>
      <c r="K855" s="218"/>
      <c r="L855" s="218"/>
      <c r="M855" s="218"/>
      <c r="N855" s="218"/>
    </row>
    <row r="856" spans="3:14" x14ac:dyDescent="0.25">
      <c r="C856" s="218"/>
      <c r="D856" s="220"/>
      <c r="E856" s="218"/>
      <c r="F856" s="218"/>
      <c r="G856" s="219"/>
      <c r="H856" s="218"/>
      <c r="I856" s="218"/>
      <c r="J856" s="339"/>
      <c r="K856" s="218"/>
      <c r="L856" s="218"/>
      <c r="M856" s="218"/>
      <c r="N856" s="218"/>
    </row>
    <row r="857" spans="3:14" x14ac:dyDescent="0.25">
      <c r="C857" s="218"/>
      <c r="D857" s="220"/>
      <c r="E857" s="218"/>
      <c r="F857" s="218"/>
      <c r="G857" s="219"/>
      <c r="H857" s="218"/>
      <c r="I857" s="218"/>
      <c r="J857" s="339"/>
      <c r="K857" s="218"/>
      <c r="L857" s="218"/>
      <c r="M857" s="218"/>
      <c r="N857" s="218"/>
    </row>
    <row r="858" spans="3:14" x14ac:dyDescent="0.25">
      <c r="C858" s="218"/>
      <c r="D858" s="220"/>
      <c r="E858" s="218"/>
      <c r="F858" s="218"/>
      <c r="G858" s="219"/>
      <c r="H858" s="218"/>
      <c r="I858" s="218"/>
      <c r="J858" s="339"/>
      <c r="K858" s="218"/>
      <c r="L858" s="218"/>
      <c r="M858" s="218"/>
      <c r="N858" s="218"/>
    </row>
    <row r="859" spans="3:14" x14ac:dyDescent="0.25">
      <c r="C859" s="218"/>
      <c r="D859" s="220"/>
      <c r="E859" s="218"/>
      <c r="F859" s="218"/>
      <c r="G859" s="219"/>
      <c r="H859" s="218"/>
      <c r="I859" s="218"/>
      <c r="J859" s="339"/>
      <c r="K859" s="218"/>
      <c r="L859" s="218"/>
      <c r="M859" s="218"/>
      <c r="N859" s="218"/>
    </row>
    <row r="860" spans="3:14" x14ac:dyDescent="0.25">
      <c r="C860" s="218"/>
      <c r="D860" s="220"/>
      <c r="E860" s="218"/>
      <c r="F860" s="218"/>
      <c r="G860" s="219"/>
      <c r="H860" s="218"/>
      <c r="I860" s="218"/>
      <c r="J860" s="339"/>
      <c r="K860" s="218"/>
      <c r="L860" s="218"/>
      <c r="M860" s="218"/>
      <c r="N860" s="218"/>
    </row>
    <row r="861" spans="3:14" x14ac:dyDescent="0.25">
      <c r="C861" s="218"/>
      <c r="D861" s="220"/>
      <c r="E861" s="218"/>
      <c r="F861" s="218"/>
      <c r="G861" s="219"/>
      <c r="H861" s="218"/>
      <c r="I861" s="218"/>
      <c r="J861" s="339"/>
      <c r="K861" s="218"/>
      <c r="L861" s="218"/>
      <c r="M861" s="218"/>
      <c r="N861" s="218"/>
    </row>
    <row r="862" spans="3:14" x14ac:dyDescent="0.25">
      <c r="C862" s="218"/>
      <c r="D862" s="220"/>
      <c r="E862" s="218"/>
      <c r="F862" s="218"/>
      <c r="G862" s="219"/>
      <c r="H862" s="218"/>
      <c r="I862" s="218"/>
      <c r="J862" s="339"/>
      <c r="K862" s="218"/>
      <c r="L862" s="218"/>
      <c r="M862" s="218"/>
      <c r="N862" s="218"/>
    </row>
    <row r="863" spans="3:14" x14ac:dyDescent="0.25">
      <c r="C863" s="218"/>
      <c r="D863" s="220"/>
      <c r="E863" s="218"/>
      <c r="F863" s="218"/>
      <c r="G863" s="219"/>
      <c r="H863" s="218"/>
      <c r="I863" s="218"/>
      <c r="J863" s="339"/>
      <c r="K863" s="218"/>
      <c r="L863" s="218"/>
      <c r="M863" s="218"/>
      <c r="N863" s="218"/>
    </row>
    <row r="864" spans="3:14" x14ac:dyDescent="0.25">
      <c r="C864" s="218"/>
      <c r="D864" s="220"/>
      <c r="E864" s="218"/>
      <c r="F864" s="218"/>
      <c r="G864" s="219"/>
      <c r="H864" s="218"/>
      <c r="I864" s="218"/>
      <c r="J864" s="339"/>
      <c r="K864" s="218"/>
      <c r="L864" s="218"/>
      <c r="M864" s="218"/>
      <c r="N864" s="218"/>
    </row>
    <row r="865" spans="3:14" x14ac:dyDescent="0.25">
      <c r="C865" s="218"/>
      <c r="D865" s="220"/>
      <c r="E865" s="218"/>
      <c r="F865" s="218"/>
      <c r="G865" s="219"/>
      <c r="H865" s="218"/>
      <c r="I865" s="218"/>
      <c r="J865" s="339"/>
      <c r="K865" s="218"/>
      <c r="L865" s="218"/>
      <c r="M865" s="218"/>
      <c r="N865" s="218"/>
    </row>
    <row r="866" spans="3:14" x14ac:dyDescent="0.25">
      <c r="C866" s="218"/>
      <c r="D866" s="220"/>
      <c r="E866" s="218"/>
      <c r="F866" s="218"/>
      <c r="G866" s="219"/>
      <c r="H866" s="218"/>
      <c r="I866" s="218"/>
      <c r="J866" s="339"/>
      <c r="K866" s="218"/>
      <c r="L866" s="218"/>
      <c r="M866" s="218"/>
      <c r="N866" s="218"/>
    </row>
    <row r="867" spans="3:14" x14ac:dyDescent="0.25">
      <c r="C867" s="218"/>
      <c r="D867" s="220"/>
      <c r="E867" s="218"/>
      <c r="F867" s="218"/>
      <c r="G867" s="219"/>
      <c r="H867" s="218"/>
      <c r="I867" s="218"/>
      <c r="J867" s="339"/>
      <c r="K867" s="218"/>
      <c r="L867" s="218"/>
      <c r="M867" s="218"/>
      <c r="N867" s="218"/>
    </row>
    <row r="868" spans="3:14" x14ac:dyDescent="0.25">
      <c r="C868" s="218"/>
      <c r="D868" s="220"/>
      <c r="E868" s="218"/>
      <c r="F868" s="218"/>
      <c r="G868" s="219"/>
      <c r="H868" s="218"/>
      <c r="I868" s="218"/>
      <c r="J868" s="339"/>
      <c r="K868" s="218"/>
      <c r="L868" s="218"/>
      <c r="M868" s="218"/>
      <c r="N868" s="218"/>
    </row>
    <row r="869" spans="3:14" x14ac:dyDescent="0.25">
      <c r="C869" s="218"/>
      <c r="D869" s="220"/>
      <c r="E869" s="218"/>
      <c r="F869" s="218"/>
      <c r="G869" s="219"/>
      <c r="H869" s="218"/>
      <c r="I869" s="218"/>
      <c r="J869" s="339"/>
      <c r="K869" s="218"/>
      <c r="L869" s="218"/>
      <c r="M869" s="218"/>
      <c r="N869" s="218"/>
    </row>
    <row r="870" spans="3:14" x14ac:dyDescent="0.25">
      <c r="C870" s="218"/>
      <c r="D870" s="220"/>
      <c r="E870" s="218"/>
      <c r="F870" s="218"/>
      <c r="G870" s="219"/>
      <c r="H870" s="218"/>
      <c r="I870" s="218"/>
      <c r="J870" s="339"/>
      <c r="K870" s="218"/>
      <c r="L870" s="218"/>
      <c r="M870" s="218"/>
      <c r="N870" s="218"/>
    </row>
    <row r="871" spans="3:14" x14ac:dyDescent="0.25">
      <c r="C871" s="218"/>
      <c r="D871" s="220"/>
      <c r="E871" s="218"/>
      <c r="F871" s="218"/>
      <c r="G871" s="219"/>
      <c r="H871" s="218"/>
      <c r="I871" s="218"/>
      <c r="J871" s="339"/>
      <c r="K871" s="218"/>
      <c r="L871" s="218"/>
      <c r="M871" s="218"/>
      <c r="N871" s="218"/>
    </row>
    <row r="872" spans="3:14" x14ac:dyDescent="0.25">
      <c r="C872" s="218"/>
      <c r="D872" s="220"/>
      <c r="E872" s="218"/>
      <c r="F872" s="218"/>
      <c r="G872" s="219"/>
      <c r="H872" s="218"/>
      <c r="I872" s="218"/>
      <c r="J872" s="339"/>
      <c r="K872" s="218"/>
      <c r="L872" s="218"/>
      <c r="M872" s="218"/>
      <c r="N872" s="218"/>
    </row>
    <row r="873" spans="3:14" x14ac:dyDescent="0.25">
      <c r="C873" s="218"/>
      <c r="D873" s="220"/>
      <c r="E873" s="218"/>
      <c r="F873" s="218"/>
      <c r="G873" s="219"/>
      <c r="H873" s="218"/>
      <c r="I873" s="218"/>
      <c r="J873" s="339"/>
      <c r="K873" s="218"/>
      <c r="L873" s="218"/>
      <c r="M873" s="218"/>
      <c r="N873" s="218"/>
    </row>
    <row r="874" spans="3:14" x14ac:dyDescent="0.25">
      <c r="C874" s="218"/>
      <c r="D874" s="220"/>
      <c r="E874" s="218"/>
      <c r="F874" s="218"/>
      <c r="G874" s="219"/>
      <c r="H874" s="218"/>
      <c r="I874" s="218"/>
      <c r="J874" s="339"/>
      <c r="K874" s="218"/>
      <c r="L874" s="218"/>
      <c r="M874" s="218"/>
      <c r="N874" s="218"/>
    </row>
    <row r="875" spans="3:14" x14ac:dyDescent="0.25">
      <c r="C875" s="218"/>
      <c r="D875" s="220"/>
      <c r="E875" s="218"/>
      <c r="F875" s="218"/>
      <c r="G875" s="219"/>
      <c r="H875" s="218"/>
      <c r="I875" s="218"/>
      <c r="J875" s="339"/>
      <c r="K875" s="218"/>
      <c r="L875" s="218"/>
      <c r="M875" s="218"/>
      <c r="N875" s="218"/>
    </row>
    <row r="876" spans="3:14" x14ac:dyDescent="0.25">
      <c r="C876" s="218"/>
      <c r="D876" s="220"/>
      <c r="E876" s="218"/>
      <c r="F876" s="218"/>
      <c r="G876" s="219"/>
      <c r="H876" s="218"/>
      <c r="I876" s="218"/>
      <c r="J876" s="339"/>
      <c r="K876" s="218"/>
      <c r="L876" s="218"/>
      <c r="M876" s="218"/>
      <c r="N876" s="218"/>
    </row>
    <row r="877" spans="3:14" x14ac:dyDescent="0.25">
      <c r="C877" s="218"/>
      <c r="D877" s="220"/>
      <c r="E877" s="218"/>
      <c r="F877" s="218"/>
      <c r="G877" s="219"/>
      <c r="H877" s="218"/>
      <c r="I877" s="218"/>
      <c r="J877" s="339"/>
      <c r="K877" s="218"/>
      <c r="L877" s="218"/>
      <c r="M877" s="218"/>
      <c r="N877" s="218"/>
    </row>
    <row r="878" spans="3:14" x14ac:dyDescent="0.25">
      <c r="C878" s="218"/>
      <c r="D878" s="220"/>
      <c r="E878" s="218"/>
      <c r="F878" s="218"/>
      <c r="G878" s="219"/>
      <c r="H878" s="218"/>
      <c r="I878" s="218"/>
      <c r="J878" s="339"/>
      <c r="K878" s="218"/>
      <c r="L878" s="218"/>
      <c r="M878" s="218"/>
      <c r="N878" s="218"/>
    </row>
    <row r="879" spans="3:14" x14ac:dyDescent="0.25">
      <c r="C879" s="218"/>
      <c r="D879" s="220"/>
      <c r="E879" s="218"/>
      <c r="F879" s="218"/>
      <c r="G879" s="219"/>
      <c r="H879" s="218"/>
      <c r="I879" s="218"/>
      <c r="J879" s="339"/>
      <c r="K879" s="218"/>
      <c r="L879" s="218"/>
      <c r="M879" s="218"/>
      <c r="N879" s="218"/>
    </row>
    <row r="880" spans="3:14" x14ac:dyDescent="0.25">
      <c r="C880" s="218"/>
      <c r="D880" s="220"/>
      <c r="E880" s="218"/>
      <c r="F880" s="218"/>
      <c r="G880" s="219"/>
      <c r="H880" s="218"/>
      <c r="I880" s="218"/>
      <c r="J880" s="339"/>
      <c r="K880" s="218"/>
      <c r="L880" s="218"/>
      <c r="M880" s="218"/>
      <c r="N880" s="218"/>
    </row>
    <row r="881" spans="3:14" x14ac:dyDescent="0.25">
      <c r="C881" s="218"/>
      <c r="D881" s="220"/>
      <c r="E881" s="218"/>
      <c r="F881" s="218"/>
      <c r="G881" s="219"/>
      <c r="H881" s="218"/>
      <c r="I881" s="218"/>
      <c r="J881" s="339"/>
      <c r="K881" s="218"/>
      <c r="L881" s="218"/>
      <c r="M881" s="218"/>
      <c r="N881" s="218"/>
    </row>
    <row r="882" spans="3:14" x14ac:dyDescent="0.25">
      <c r="C882" s="218"/>
      <c r="D882" s="220"/>
      <c r="E882" s="218"/>
      <c r="F882" s="218"/>
      <c r="G882" s="219"/>
      <c r="H882" s="218"/>
      <c r="I882" s="218"/>
      <c r="J882" s="339"/>
      <c r="K882" s="218"/>
      <c r="L882" s="218"/>
      <c r="M882" s="218"/>
      <c r="N882" s="218"/>
    </row>
    <row r="883" spans="3:14" x14ac:dyDescent="0.25">
      <c r="C883" s="218"/>
      <c r="D883" s="220"/>
      <c r="E883" s="218"/>
      <c r="F883" s="218"/>
      <c r="G883" s="219"/>
      <c r="H883" s="218"/>
      <c r="I883" s="218"/>
      <c r="J883" s="339"/>
      <c r="K883" s="218"/>
      <c r="L883" s="218"/>
      <c r="M883" s="218"/>
      <c r="N883" s="218"/>
    </row>
    <row r="884" spans="3:14" x14ac:dyDescent="0.25">
      <c r="C884" s="218"/>
      <c r="D884" s="220"/>
      <c r="E884" s="218"/>
      <c r="F884" s="218"/>
      <c r="G884" s="219"/>
      <c r="H884" s="218"/>
      <c r="I884" s="218"/>
      <c r="J884" s="339"/>
      <c r="K884" s="218"/>
      <c r="L884" s="218"/>
      <c r="M884" s="218"/>
      <c r="N884" s="218"/>
    </row>
    <row r="885" spans="3:14" x14ac:dyDescent="0.25">
      <c r="C885" s="218"/>
      <c r="D885" s="220"/>
      <c r="E885" s="218"/>
      <c r="F885" s="218"/>
      <c r="G885" s="219"/>
      <c r="H885" s="218"/>
      <c r="I885" s="218"/>
      <c r="J885" s="339"/>
      <c r="K885" s="218"/>
      <c r="L885" s="218"/>
      <c r="M885" s="218"/>
      <c r="N885" s="218"/>
    </row>
    <row r="886" spans="3:14" x14ac:dyDescent="0.25">
      <c r="C886" s="218"/>
      <c r="D886" s="220"/>
      <c r="E886" s="218"/>
      <c r="F886" s="218"/>
      <c r="G886" s="219"/>
      <c r="H886" s="218"/>
      <c r="I886" s="218"/>
      <c r="J886" s="339"/>
      <c r="K886" s="218"/>
      <c r="L886" s="218"/>
      <c r="M886" s="218"/>
      <c r="N886" s="218"/>
    </row>
    <row r="887" spans="3:14" x14ac:dyDescent="0.25">
      <c r="C887" s="218"/>
      <c r="D887" s="220"/>
      <c r="E887" s="218"/>
      <c r="F887" s="218"/>
      <c r="G887" s="219"/>
      <c r="H887" s="218"/>
      <c r="I887" s="218"/>
      <c r="J887" s="339"/>
      <c r="K887" s="218"/>
      <c r="L887" s="218"/>
      <c r="M887" s="218"/>
      <c r="N887" s="218"/>
    </row>
    <row r="888" spans="3:14" x14ac:dyDescent="0.25">
      <c r="C888" s="218"/>
      <c r="D888" s="220"/>
      <c r="E888" s="218"/>
      <c r="F888" s="218"/>
      <c r="G888" s="219"/>
      <c r="H888" s="218"/>
      <c r="I888" s="218"/>
      <c r="J888" s="339"/>
      <c r="K888" s="218"/>
      <c r="L888" s="218"/>
      <c r="M888" s="218"/>
      <c r="N888" s="218"/>
    </row>
    <row r="889" spans="3:14" x14ac:dyDescent="0.25">
      <c r="C889" s="218"/>
      <c r="D889" s="220"/>
      <c r="E889" s="218"/>
      <c r="F889" s="218"/>
      <c r="G889" s="219"/>
      <c r="H889" s="218"/>
      <c r="I889" s="218"/>
      <c r="J889" s="339"/>
      <c r="K889" s="218"/>
      <c r="L889" s="218"/>
      <c r="M889" s="218"/>
      <c r="N889" s="218"/>
    </row>
    <row r="890" spans="3:14" x14ac:dyDescent="0.25">
      <c r="C890" s="218"/>
      <c r="D890" s="220"/>
      <c r="E890" s="218"/>
      <c r="F890" s="218"/>
      <c r="G890" s="219"/>
      <c r="H890" s="218"/>
      <c r="I890" s="218"/>
      <c r="J890" s="339"/>
      <c r="K890" s="218"/>
      <c r="L890" s="218"/>
      <c r="M890" s="218"/>
      <c r="N890" s="218"/>
    </row>
    <row r="891" spans="3:14" x14ac:dyDescent="0.25">
      <c r="C891" s="218"/>
      <c r="D891" s="220"/>
      <c r="E891" s="218"/>
      <c r="F891" s="218"/>
      <c r="G891" s="219"/>
      <c r="H891" s="218"/>
      <c r="I891" s="218"/>
      <c r="J891" s="339"/>
      <c r="K891" s="218"/>
      <c r="L891" s="218"/>
      <c r="M891" s="218"/>
      <c r="N891" s="218"/>
    </row>
    <row r="892" spans="3:14" x14ac:dyDescent="0.25">
      <c r="C892" s="218"/>
      <c r="D892" s="220"/>
      <c r="E892" s="218"/>
      <c r="F892" s="218"/>
      <c r="G892" s="219"/>
      <c r="H892" s="218"/>
      <c r="I892" s="218"/>
      <c r="J892" s="339"/>
      <c r="K892" s="218"/>
      <c r="L892" s="218"/>
      <c r="M892" s="218"/>
      <c r="N892" s="218"/>
    </row>
    <row r="893" spans="3:14" x14ac:dyDescent="0.25">
      <c r="C893" s="218"/>
      <c r="D893" s="220"/>
      <c r="E893" s="218"/>
      <c r="F893" s="218"/>
      <c r="G893" s="219"/>
      <c r="H893" s="218"/>
      <c r="I893" s="218"/>
      <c r="J893" s="339"/>
      <c r="K893" s="218"/>
      <c r="L893" s="218"/>
      <c r="M893" s="218"/>
      <c r="N893" s="218"/>
    </row>
    <row r="894" spans="3:14" x14ac:dyDescent="0.25">
      <c r="C894" s="218"/>
      <c r="D894" s="220"/>
      <c r="E894" s="218"/>
      <c r="F894" s="218"/>
      <c r="G894" s="219"/>
      <c r="H894" s="218"/>
      <c r="I894" s="218"/>
      <c r="J894" s="339"/>
      <c r="K894" s="218"/>
      <c r="L894" s="218"/>
      <c r="M894" s="218"/>
      <c r="N894" s="218"/>
    </row>
    <row r="895" spans="3:14" x14ac:dyDescent="0.25">
      <c r="C895" s="218"/>
      <c r="D895" s="220"/>
      <c r="E895" s="218"/>
      <c r="F895" s="218"/>
      <c r="G895" s="219"/>
      <c r="H895" s="218"/>
      <c r="I895" s="218"/>
      <c r="J895" s="339"/>
      <c r="K895" s="218"/>
      <c r="L895" s="218"/>
      <c r="M895" s="218"/>
      <c r="N895" s="218"/>
    </row>
  </sheetData>
  <autoFilter ref="A15:Q804"/>
  <mergeCells count="32">
    <mergeCell ref="I12:J12"/>
    <mergeCell ref="P1:Q1"/>
    <mergeCell ref="O5:Q5"/>
    <mergeCell ref="O7:Q7"/>
    <mergeCell ref="C841:G841"/>
    <mergeCell ref="H841:I841"/>
    <mergeCell ref="C829:G829"/>
    <mergeCell ref="H829:I829"/>
    <mergeCell ref="C832:G832"/>
    <mergeCell ref="H832:I832"/>
    <mergeCell ref="C835:G835"/>
    <mergeCell ref="H835:I835"/>
    <mergeCell ref="C838:G838"/>
    <mergeCell ref="H838:I838"/>
    <mergeCell ref="K805:L805"/>
    <mergeCell ref="C808:G808"/>
    <mergeCell ref="C823:G823"/>
    <mergeCell ref="H823:I823"/>
    <mergeCell ref="C826:G826"/>
    <mergeCell ref="H826:I826"/>
    <mergeCell ref="H817:I817"/>
    <mergeCell ref="H808:I808"/>
    <mergeCell ref="C820:G820"/>
    <mergeCell ref="H820:I820"/>
    <mergeCell ref="C813:G813"/>
    <mergeCell ref="C814:G814"/>
    <mergeCell ref="H814:I814"/>
    <mergeCell ref="C803:G803"/>
    <mergeCell ref="C805:G805"/>
    <mergeCell ref="H805:I805"/>
    <mergeCell ref="C811:G811"/>
    <mergeCell ref="H811:I811"/>
  </mergeCells>
  <pageMargins left="0.39370078740157483" right="0.39370078740157483" top="0.98425196850393704" bottom="0.59055118110236227" header="0.31496062992125984" footer="0.31496062992125984"/>
  <pageSetup paperSize="9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7"/>
  <sheetViews>
    <sheetView topLeftCell="B12" zoomScale="90" zoomScaleNormal="90" zoomScaleSheetLayoutView="100" workbookViewId="0">
      <selection activeCell="K28" sqref="K28"/>
    </sheetView>
  </sheetViews>
  <sheetFormatPr defaultRowHeight="12.75" outlineLevelCol="1" x14ac:dyDescent="0.2"/>
  <cols>
    <col min="1" max="1" width="7.7109375" style="340" hidden="1" customWidth="1" outlineLevel="1"/>
    <col min="2" max="2" width="4.140625" style="341" customWidth="1" collapsed="1"/>
    <col min="3" max="3" width="19.28515625" style="344" customWidth="1"/>
    <col min="4" max="4" width="17.140625" style="341" customWidth="1"/>
    <col min="5" max="5" width="22.5703125" style="343" customWidth="1"/>
    <col min="6" max="6" width="14" style="341" customWidth="1"/>
    <col min="7" max="7" width="10.140625" style="341" customWidth="1"/>
    <col min="8" max="8" width="6.28515625" style="341" customWidth="1"/>
    <col min="9" max="9" width="9.7109375" style="341" customWidth="1"/>
    <col min="10" max="10" width="14.28515625" style="341" customWidth="1"/>
    <col min="11" max="11" width="20.85546875" style="341" customWidth="1"/>
    <col min="12" max="12" width="10.5703125" style="341" customWidth="1"/>
    <col min="13" max="13" width="18.28515625" style="341" customWidth="1"/>
    <col min="14" max="14" width="14.42578125" style="342" customWidth="1"/>
    <col min="15" max="15" width="21.42578125" style="341" customWidth="1"/>
    <col min="16" max="16" width="13.140625" style="341" customWidth="1"/>
    <col min="17" max="213" width="9.140625" style="340"/>
    <col min="214" max="214" width="7.7109375" style="340" customWidth="1"/>
    <col min="215" max="215" width="4.140625" style="340" customWidth="1"/>
    <col min="216" max="216" width="19.28515625" style="340" customWidth="1"/>
    <col min="217" max="217" width="17.140625" style="340" customWidth="1"/>
    <col min="218" max="218" width="22.5703125" style="340" customWidth="1"/>
    <col min="219" max="219" width="14" style="340" customWidth="1"/>
    <col min="220" max="220" width="11.5703125" style="340" customWidth="1"/>
    <col min="221" max="221" width="10.140625" style="340" bestFit="1" customWidth="1"/>
    <col min="222" max="222" width="6.28515625" style="340" customWidth="1"/>
    <col min="223" max="223" width="9.7109375" style="340" customWidth="1"/>
    <col min="224" max="225" width="14.28515625" style="340" customWidth="1"/>
    <col min="226" max="226" width="20.85546875" style="340" customWidth="1"/>
    <col min="227" max="227" width="10.5703125" style="340" customWidth="1"/>
    <col min="228" max="228" width="18.28515625" style="340" bestFit="1" customWidth="1"/>
    <col min="229" max="229" width="14.42578125" style="340" customWidth="1"/>
    <col min="230" max="230" width="21.42578125" style="340" bestFit="1" customWidth="1"/>
    <col min="231" max="231" width="13.140625" style="340" customWidth="1"/>
    <col min="232" max="232" width="23.28515625" style="340" customWidth="1"/>
    <col min="233" max="469" width="9.140625" style="340"/>
    <col min="470" max="470" width="7.7109375" style="340" customWidth="1"/>
    <col min="471" max="471" width="4.140625" style="340" customWidth="1"/>
    <col min="472" max="472" width="19.28515625" style="340" customWidth="1"/>
    <col min="473" max="473" width="17.140625" style="340" customWidth="1"/>
    <col min="474" max="474" width="22.5703125" style="340" customWidth="1"/>
    <col min="475" max="475" width="14" style="340" customWidth="1"/>
    <col min="476" max="476" width="11.5703125" style="340" customWidth="1"/>
    <col min="477" max="477" width="10.140625" style="340" bestFit="1" customWidth="1"/>
    <col min="478" max="478" width="6.28515625" style="340" customWidth="1"/>
    <col min="479" max="479" width="9.7109375" style="340" customWidth="1"/>
    <col min="480" max="481" width="14.28515625" style="340" customWidth="1"/>
    <col min="482" max="482" width="20.85546875" style="340" customWidth="1"/>
    <col min="483" max="483" width="10.5703125" style="340" customWidth="1"/>
    <col min="484" max="484" width="18.28515625" style="340" bestFit="1" customWidth="1"/>
    <col min="485" max="485" width="14.42578125" style="340" customWidth="1"/>
    <col min="486" max="486" width="21.42578125" style="340" bestFit="1" customWidth="1"/>
    <col min="487" max="487" width="13.140625" style="340" customWidth="1"/>
    <col min="488" max="488" width="23.28515625" style="340" customWidth="1"/>
    <col min="489" max="725" width="9.140625" style="340"/>
    <col min="726" max="726" width="7.7109375" style="340" customWidth="1"/>
    <col min="727" max="727" width="4.140625" style="340" customWidth="1"/>
    <col min="728" max="728" width="19.28515625" style="340" customWidth="1"/>
    <col min="729" max="729" width="17.140625" style="340" customWidth="1"/>
    <col min="730" max="730" width="22.5703125" style="340" customWidth="1"/>
    <col min="731" max="731" width="14" style="340" customWidth="1"/>
    <col min="732" max="732" width="11.5703125" style="340" customWidth="1"/>
    <col min="733" max="733" width="10.140625" style="340" bestFit="1" customWidth="1"/>
    <col min="734" max="734" width="6.28515625" style="340" customWidth="1"/>
    <col min="735" max="735" width="9.7109375" style="340" customWidth="1"/>
    <col min="736" max="737" width="14.28515625" style="340" customWidth="1"/>
    <col min="738" max="738" width="20.85546875" style="340" customWidth="1"/>
    <col min="739" max="739" width="10.5703125" style="340" customWidth="1"/>
    <col min="740" max="740" width="18.28515625" style="340" bestFit="1" customWidth="1"/>
    <col min="741" max="741" width="14.42578125" style="340" customWidth="1"/>
    <col min="742" max="742" width="21.42578125" style="340" bestFit="1" customWidth="1"/>
    <col min="743" max="743" width="13.140625" style="340" customWidth="1"/>
    <col min="744" max="744" width="23.28515625" style="340" customWidth="1"/>
    <col min="745" max="981" width="9.140625" style="340"/>
    <col min="982" max="982" width="7.7109375" style="340" customWidth="1"/>
    <col min="983" max="983" width="4.140625" style="340" customWidth="1"/>
    <col min="984" max="984" width="19.28515625" style="340" customWidth="1"/>
    <col min="985" max="985" width="17.140625" style="340" customWidth="1"/>
    <col min="986" max="986" width="22.5703125" style="340" customWidth="1"/>
    <col min="987" max="987" width="14" style="340" customWidth="1"/>
    <col min="988" max="988" width="11.5703125" style="340" customWidth="1"/>
    <col min="989" max="989" width="10.140625" style="340" bestFit="1" customWidth="1"/>
    <col min="990" max="990" width="6.28515625" style="340" customWidth="1"/>
    <col min="991" max="991" width="9.7109375" style="340" customWidth="1"/>
    <col min="992" max="993" width="14.28515625" style="340" customWidth="1"/>
    <col min="994" max="994" width="20.85546875" style="340" customWidth="1"/>
    <col min="995" max="995" width="10.5703125" style="340" customWidth="1"/>
    <col min="996" max="996" width="18.28515625" style="340" bestFit="1" customWidth="1"/>
    <col min="997" max="997" width="14.42578125" style="340" customWidth="1"/>
    <col min="998" max="998" width="21.42578125" style="340" bestFit="1" customWidth="1"/>
    <col min="999" max="999" width="13.140625" style="340" customWidth="1"/>
    <col min="1000" max="1000" width="23.28515625" style="340" customWidth="1"/>
    <col min="1001" max="1237" width="9.140625" style="340"/>
    <col min="1238" max="1238" width="7.7109375" style="340" customWidth="1"/>
    <col min="1239" max="1239" width="4.140625" style="340" customWidth="1"/>
    <col min="1240" max="1240" width="19.28515625" style="340" customWidth="1"/>
    <col min="1241" max="1241" width="17.140625" style="340" customWidth="1"/>
    <col min="1242" max="1242" width="22.5703125" style="340" customWidth="1"/>
    <col min="1243" max="1243" width="14" style="340" customWidth="1"/>
    <col min="1244" max="1244" width="11.5703125" style="340" customWidth="1"/>
    <col min="1245" max="1245" width="10.140625" style="340" bestFit="1" customWidth="1"/>
    <col min="1246" max="1246" width="6.28515625" style="340" customWidth="1"/>
    <col min="1247" max="1247" width="9.7109375" style="340" customWidth="1"/>
    <col min="1248" max="1249" width="14.28515625" style="340" customWidth="1"/>
    <col min="1250" max="1250" width="20.85546875" style="340" customWidth="1"/>
    <col min="1251" max="1251" width="10.5703125" style="340" customWidth="1"/>
    <col min="1252" max="1252" width="18.28515625" style="340" bestFit="1" customWidth="1"/>
    <col min="1253" max="1253" width="14.42578125" style="340" customWidth="1"/>
    <col min="1254" max="1254" width="21.42578125" style="340" bestFit="1" customWidth="1"/>
    <col min="1255" max="1255" width="13.140625" style="340" customWidth="1"/>
    <col min="1256" max="1256" width="23.28515625" style="340" customWidth="1"/>
    <col min="1257" max="1493" width="9.140625" style="340"/>
    <col min="1494" max="1494" width="7.7109375" style="340" customWidth="1"/>
    <col min="1495" max="1495" width="4.140625" style="340" customWidth="1"/>
    <col min="1496" max="1496" width="19.28515625" style="340" customWidth="1"/>
    <col min="1497" max="1497" width="17.140625" style="340" customWidth="1"/>
    <col min="1498" max="1498" width="22.5703125" style="340" customWidth="1"/>
    <col min="1499" max="1499" width="14" style="340" customWidth="1"/>
    <col min="1500" max="1500" width="11.5703125" style="340" customWidth="1"/>
    <col min="1501" max="1501" width="10.140625" style="340" bestFit="1" customWidth="1"/>
    <col min="1502" max="1502" width="6.28515625" style="340" customWidth="1"/>
    <col min="1503" max="1503" width="9.7109375" style="340" customWidth="1"/>
    <col min="1504" max="1505" width="14.28515625" style="340" customWidth="1"/>
    <col min="1506" max="1506" width="20.85546875" style="340" customWidth="1"/>
    <col min="1507" max="1507" width="10.5703125" style="340" customWidth="1"/>
    <col min="1508" max="1508" width="18.28515625" style="340" bestFit="1" customWidth="1"/>
    <col min="1509" max="1509" width="14.42578125" style="340" customWidth="1"/>
    <col min="1510" max="1510" width="21.42578125" style="340" bestFit="1" customWidth="1"/>
    <col min="1511" max="1511" width="13.140625" style="340" customWidth="1"/>
    <col min="1512" max="1512" width="23.28515625" style="340" customWidth="1"/>
    <col min="1513" max="1749" width="9.140625" style="340"/>
    <col min="1750" max="1750" width="7.7109375" style="340" customWidth="1"/>
    <col min="1751" max="1751" width="4.140625" style="340" customWidth="1"/>
    <col min="1752" max="1752" width="19.28515625" style="340" customWidth="1"/>
    <col min="1753" max="1753" width="17.140625" style="340" customWidth="1"/>
    <col min="1754" max="1754" width="22.5703125" style="340" customWidth="1"/>
    <col min="1755" max="1755" width="14" style="340" customWidth="1"/>
    <col min="1756" max="1756" width="11.5703125" style="340" customWidth="1"/>
    <col min="1757" max="1757" width="10.140625" style="340" bestFit="1" customWidth="1"/>
    <col min="1758" max="1758" width="6.28515625" style="340" customWidth="1"/>
    <col min="1759" max="1759" width="9.7109375" style="340" customWidth="1"/>
    <col min="1760" max="1761" width="14.28515625" style="340" customWidth="1"/>
    <col min="1762" max="1762" width="20.85546875" style="340" customWidth="1"/>
    <col min="1763" max="1763" width="10.5703125" style="340" customWidth="1"/>
    <col min="1764" max="1764" width="18.28515625" style="340" bestFit="1" customWidth="1"/>
    <col min="1765" max="1765" width="14.42578125" style="340" customWidth="1"/>
    <col min="1766" max="1766" width="21.42578125" style="340" bestFit="1" customWidth="1"/>
    <col min="1767" max="1767" width="13.140625" style="340" customWidth="1"/>
    <col min="1768" max="1768" width="23.28515625" style="340" customWidth="1"/>
    <col min="1769" max="2005" width="9.140625" style="340"/>
    <col min="2006" max="2006" width="7.7109375" style="340" customWidth="1"/>
    <col min="2007" max="2007" width="4.140625" style="340" customWidth="1"/>
    <col min="2008" max="2008" width="19.28515625" style="340" customWidth="1"/>
    <col min="2009" max="2009" width="17.140625" style="340" customWidth="1"/>
    <col min="2010" max="2010" width="22.5703125" style="340" customWidth="1"/>
    <col min="2011" max="2011" width="14" style="340" customWidth="1"/>
    <col min="2012" max="2012" width="11.5703125" style="340" customWidth="1"/>
    <col min="2013" max="2013" width="10.140625" style="340" bestFit="1" customWidth="1"/>
    <col min="2014" max="2014" width="6.28515625" style="340" customWidth="1"/>
    <col min="2015" max="2015" width="9.7109375" style="340" customWidth="1"/>
    <col min="2016" max="2017" width="14.28515625" style="340" customWidth="1"/>
    <col min="2018" max="2018" width="20.85546875" style="340" customWidth="1"/>
    <col min="2019" max="2019" width="10.5703125" style="340" customWidth="1"/>
    <col min="2020" max="2020" width="18.28515625" style="340" bestFit="1" customWidth="1"/>
    <col min="2021" max="2021" width="14.42578125" style="340" customWidth="1"/>
    <col min="2022" max="2022" width="21.42578125" style="340" bestFit="1" customWidth="1"/>
    <col min="2023" max="2023" width="13.140625" style="340" customWidth="1"/>
    <col min="2024" max="2024" width="23.28515625" style="340" customWidth="1"/>
    <col min="2025" max="2261" width="9.140625" style="340"/>
    <col min="2262" max="2262" width="7.7109375" style="340" customWidth="1"/>
    <col min="2263" max="2263" width="4.140625" style="340" customWidth="1"/>
    <col min="2264" max="2264" width="19.28515625" style="340" customWidth="1"/>
    <col min="2265" max="2265" width="17.140625" style="340" customWidth="1"/>
    <col min="2266" max="2266" width="22.5703125" style="340" customWidth="1"/>
    <col min="2267" max="2267" width="14" style="340" customWidth="1"/>
    <col min="2268" max="2268" width="11.5703125" style="340" customWidth="1"/>
    <col min="2269" max="2269" width="10.140625" style="340" bestFit="1" customWidth="1"/>
    <col min="2270" max="2270" width="6.28515625" style="340" customWidth="1"/>
    <col min="2271" max="2271" width="9.7109375" style="340" customWidth="1"/>
    <col min="2272" max="2273" width="14.28515625" style="340" customWidth="1"/>
    <col min="2274" max="2274" width="20.85546875" style="340" customWidth="1"/>
    <col min="2275" max="2275" width="10.5703125" style="340" customWidth="1"/>
    <col min="2276" max="2276" width="18.28515625" style="340" bestFit="1" customWidth="1"/>
    <col min="2277" max="2277" width="14.42578125" style="340" customWidth="1"/>
    <col min="2278" max="2278" width="21.42578125" style="340" bestFit="1" customWidth="1"/>
    <col min="2279" max="2279" width="13.140625" style="340" customWidth="1"/>
    <col min="2280" max="2280" width="23.28515625" style="340" customWidth="1"/>
    <col min="2281" max="2517" width="9.140625" style="340"/>
    <col min="2518" max="2518" width="7.7109375" style="340" customWidth="1"/>
    <col min="2519" max="2519" width="4.140625" style="340" customWidth="1"/>
    <col min="2520" max="2520" width="19.28515625" style="340" customWidth="1"/>
    <col min="2521" max="2521" width="17.140625" style="340" customWidth="1"/>
    <col min="2522" max="2522" width="22.5703125" style="340" customWidth="1"/>
    <col min="2523" max="2523" width="14" style="340" customWidth="1"/>
    <col min="2524" max="2524" width="11.5703125" style="340" customWidth="1"/>
    <col min="2525" max="2525" width="10.140625" style="340" bestFit="1" customWidth="1"/>
    <col min="2526" max="2526" width="6.28515625" style="340" customWidth="1"/>
    <col min="2527" max="2527" width="9.7109375" style="340" customWidth="1"/>
    <col min="2528" max="2529" width="14.28515625" style="340" customWidth="1"/>
    <col min="2530" max="2530" width="20.85546875" style="340" customWidth="1"/>
    <col min="2531" max="2531" width="10.5703125" style="340" customWidth="1"/>
    <col min="2532" max="2532" width="18.28515625" style="340" bestFit="1" customWidth="1"/>
    <col min="2533" max="2533" width="14.42578125" style="340" customWidth="1"/>
    <col min="2534" max="2534" width="21.42578125" style="340" bestFit="1" customWidth="1"/>
    <col min="2535" max="2535" width="13.140625" style="340" customWidth="1"/>
    <col min="2536" max="2536" width="23.28515625" style="340" customWidth="1"/>
    <col min="2537" max="2773" width="9.140625" style="340"/>
    <col min="2774" max="2774" width="7.7109375" style="340" customWidth="1"/>
    <col min="2775" max="2775" width="4.140625" style="340" customWidth="1"/>
    <col min="2776" max="2776" width="19.28515625" style="340" customWidth="1"/>
    <col min="2777" max="2777" width="17.140625" style="340" customWidth="1"/>
    <col min="2778" max="2778" width="22.5703125" style="340" customWidth="1"/>
    <col min="2779" max="2779" width="14" style="340" customWidth="1"/>
    <col min="2780" max="2780" width="11.5703125" style="340" customWidth="1"/>
    <col min="2781" max="2781" width="10.140625" style="340" bestFit="1" customWidth="1"/>
    <col min="2782" max="2782" width="6.28515625" style="340" customWidth="1"/>
    <col min="2783" max="2783" width="9.7109375" style="340" customWidth="1"/>
    <col min="2784" max="2785" width="14.28515625" style="340" customWidth="1"/>
    <col min="2786" max="2786" width="20.85546875" style="340" customWidth="1"/>
    <col min="2787" max="2787" width="10.5703125" style="340" customWidth="1"/>
    <col min="2788" max="2788" width="18.28515625" style="340" bestFit="1" customWidth="1"/>
    <col min="2789" max="2789" width="14.42578125" style="340" customWidth="1"/>
    <col min="2790" max="2790" width="21.42578125" style="340" bestFit="1" customWidth="1"/>
    <col min="2791" max="2791" width="13.140625" style="340" customWidth="1"/>
    <col min="2792" max="2792" width="23.28515625" style="340" customWidth="1"/>
    <col min="2793" max="3029" width="9.140625" style="340"/>
    <col min="3030" max="3030" width="7.7109375" style="340" customWidth="1"/>
    <col min="3031" max="3031" width="4.140625" style="340" customWidth="1"/>
    <col min="3032" max="3032" width="19.28515625" style="340" customWidth="1"/>
    <col min="3033" max="3033" width="17.140625" style="340" customWidth="1"/>
    <col min="3034" max="3034" width="22.5703125" style="340" customWidth="1"/>
    <col min="3035" max="3035" width="14" style="340" customWidth="1"/>
    <col min="3036" max="3036" width="11.5703125" style="340" customWidth="1"/>
    <col min="3037" max="3037" width="10.140625" style="340" bestFit="1" customWidth="1"/>
    <col min="3038" max="3038" width="6.28515625" style="340" customWidth="1"/>
    <col min="3039" max="3039" width="9.7109375" style="340" customWidth="1"/>
    <col min="3040" max="3041" width="14.28515625" style="340" customWidth="1"/>
    <col min="3042" max="3042" width="20.85546875" style="340" customWidth="1"/>
    <col min="3043" max="3043" width="10.5703125" style="340" customWidth="1"/>
    <col min="3044" max="3044" width="18.28515625" style="340" bestFit="1" customWidth="1"/>
    <col min="3045" max="3045" width="14.42578125" style="340" customWidth="1"/>
    <col min="3046" max="3046" width="21.42578125" style="340" bestFit="1" customWidth="1"/>
    <col min="3047" max="3047" width="13.140625" style="340" customWidth="1"/>
    <col min="3048" max="3048" width="23.28515625" style="340" customWidth="1"/>
    <col min="3049" max="3285" width="9.140625" style="340"/>
    <col min="3286" max="3286" width="7.7109375" style="340" customWidth="1"/>
    <col min="3287" max="3287" width="4.140625" style="340" customWidth="1"/>
    <col min="3288" max="3288" width="19.28515625" style="340" customWidth="1"/>
    <col min="3289" max="3289" width="17.140625" style="340" customWidth="1"/>
    <col min="3290" max="3290" width="22.5703125" style="340" customWidth="1"/>
    <col min="3291" max="3291" width="14" style="340" customWidth="1"/>
    <col min="3292" max="3292" width="11.5703125" style="340" customWidth="1"/>
    <col min="3293" max="3293" width="10.140625" style="340" bestFit="1" customWidth="1"/>
    <col min="3294" max="3294" width="6.28515625" style="340" customWidth="1"/>
    <col min="3295" max="3295" width="9.7109375" style="340" customWidth="1"/>
    <col min="3296" max="3297" width="14.28515625" style="340" customWidth="1"/>
    <col min="3298" max="3298" width="20.85546875" style="340" customWidth="1"/>
    <col min="3299" max="3299" width="10.5703125" style="340" customWidth="1"/>
    <col min="3300" max="3300" width="18.28515625" style="340" bestFit="1" customWidth="1"/>
    <col min="3301" max="3301" width="14.42578125" style="340" customWidth="1"/>
    <col min="3302" max="3302" width="21.42578125" style="340" bestFit="1" customWidth="1"/>
    <col min="3303" max="3303" width="13.140625" style="340" customWidth="1"/>
    <col min="3304" max="3304" width="23.28515625" style="340" customWidth="1"/>
    <col min="3305" max="3541" width="9.140625" style="340"/>
    <col min="3542" max="3542" width="7.7109375" style="340" customWidth="1"/>
    <col min="3543" max="3543" width="4.140625" style="340" customWidth="1"/>
    <col min="3544" max="3544" width="19.28515625" style="340" customWidth="1"/>
    <col min="3545" max="3545" width="17.140625" style="340" customWidth="1"/>
    <col min="3546" max="3546" width="22.5703125" style="340" customWidth="1"/>
    <col min="3547" max="3547" width="14" style="340" customWidth="1"/>
    <col min="3548" max="3548" width="11.5703125" style="340" customWidth="1"/>
    <col min="3549" max="3549" width="10.140625" style="340" bestFit="1" customWidth="1"/>
    <col min="3550" max="3550" width="6.28515625" style="340" customWidth="1"/>
    <col min="3551" max="3551" width="9.7109375" style="340" customWidth="1"/>
    <col min="3552" max="3553" width="14.28515625" style="340" customWidth="1"/>
    <col min="3554" max="3554" width="20.85546875" style="340" customWidth="1"/>
    <col min="3555" max="3555" width="10.5703125" style="340" customWidth="1"/>
    <col min="3556" max="3556" width="18.28515625" style="340" bestFit="1" customWidth="1"/>
    <col min="3557" max="3557" width="14.42578125" style="340" customWidth="1"/>
    <col min="3558" max="3558" width="21.42578125" style="340" bestFit="1" customWidth="1"/>
    <col min="3559" max="3559" width="13.140625" style="340" customWidth="1"/>
    <col min="3560" max="3560" width="23.28515625" style="340" customWidth="1"/>
    <col min="3561" max="3797" width="9.140625" style="340"/>
    <col min="3798" max="3798" width="7.7109375" style="340" customWidth="1"/>
    <col min="3799" max="3799" width="4.140625" style="340" customWidth="1"/>
    <col min="3800" max="3800" width="19.28515625" style="340" customWidth="1"/>
    <col min="3801" max="3801" width="17.140625" style="340" customWidth="1"/>
    <col min="3802" max="3802" width="22.5703125" style="340" customWidth="1"/>
    <col min="3803" max="3803" width="14" style="340" customWidth="1"/>
    <col min="3804" max="3804" width="11.5703125" style="340" customWidth="1"/>
    <col min="3805" max="3805" width="10.140625" style="340" bestFit="1" customWidth="1"/>
    <col min="3806" max="3806" width="6.28515625" style="340" customWidth="1"/>
    <col min="3807" max="3807" width="9.7109375" style="340" customWidth="1"/>
    <col min="3808" max="3809" width="14.28515625" style="340" customWidth="1"/>
    <col min="3810" max="3810" width="20.85546875" style="340" customWidth="1"/>
    <col min="3811" max="3811" width="10.5703125" style="340" customWidth="1"/>
    <col min="3812" max="3812" width="18.28515625" style="340" bestFit="1" customWidth="1"/>
    <col min="3813" max="3813" width="14.42578125" style="340" customWidth="1"/>
    <col min="3814" max="3814" width="21.42578125" style="340" bestFit="1" customWidth="1"/>
    <col min="3815" max="3815" width="13.140625" style="340" customWidth="1"/>
    <col min="3816" max="3816" width="23.28515625" style="340" customWidth="1"/>
    <col min="3817" max="4053" width="9.140625" style="340"/>
    <col min="4054" max="4054" width="7.7109375" style="340" customWidth="1"/>
    <col min="4055" max="4055" width="4.140625" style="340" customWidth="1"/>
    <col min="4056" max="4056" width="19.28515625" style="340" customWidth="1"/>
    <col min="4057" max="4057" width="17.140625" style="340" customWidth="1"/>
    <col min="4058" max="4058" width="22.5703125" style="340" customWidth="1"/>
    <col min="4059" max="4059" width="14" style="340" customWidth="1"/>
    <col min="4060" max="4060" width="11.5703125" style="340" customWidth="1"/>
    <col min="4061" max="4061" width="10.140625" style="340" bestFit="1" customWidth="1"/>
    <col min="4062" max="4062" width="6.28515625" style="340" customWidth="1"/>
    <col min="4063" max="4063" width="9.7109375" style="340" customWidth="1"/>
    <col min="4064" max="4065" width="14.28515625" style="340" customWidth="1"/>
    <col min="4066" max="4066" width="20.85546875" style="340" customWidth="1"/>
    <col min="4067" max="4067" width="10.5703125" style="340" customWidth="1"/>
    <col min="4068" max="4068" width="18.28515625" style="340" bestFit="1" customWidth="1"/>
    <col min="4069" max="4069" width="14.42578125" style="340" customWidth="1"/>
    <col min="4070" max="4070" width="21.42578125" style="340" bestFit="1" customWidth="1"/>
    <col min="4071" max="4071" width="13.140625" style="340" customWidth="1"/>
    <col min="4072" max="4072" width="23.28515625" style="340" customWidth="1"/>
    <col min="4073" max="4309" width="9.140625" style="340"/>
    <col min="4310" max="4310" width="7.7109375" style="340" customWidth="1"/>
    <col min="4311" max="4311" width="4.140625" style="340" customWidth="1"/>
    <col min="4312" max="4312" width="19.28515625" style="340" customWidth="1"/>
    <col min="4313" max="4313" width="17.140625" style="340" customWidth="1"/>
    <col min="4314" max="4314" width="22.5703125" style="340" customWidth="1"/>
    <col min="4315" max="4315" width="14" style="340" customWidth="1"/>
    <col min="4316" max="4316" width="11.5703125" style="340" customWidth="1"/>
    <col min="4317" max="4317" width="10.140625" style="340" bestFit="1" customWidth="1"/>
    <col min="4318" max="4318" width="6.28515625" style="340" customWidth="1"/>
    <col min="4319" max="4319" width="9.7109375" style="340" customWidth="1"/>
    <col min="4320" max="4321" width="14.28515625" style="340" customWidth="1"/>
    <col min="4322" max="4322" width="20.85546875" style="340" customWidth="1"/>
    <col min="4323" max="4323" width="10.5703125" style="340" customWidth="1"/>
    <col min="4324" max="4324" width="18.28515625" style="340" bestFit="1" customWidth="1"/>
    <col min="4325" max="4325" width="14.42578125" style="340" customWidth="1"/>
    <col min="4326" max="4326" width="21.42578125" style="340" bestFit="1" customWidth="1"/>
    <col min="4327" max="4327" width="13.140625" style="340" customWidth="1"/>
    <col min="4328" max="4328" width="23.28515625" style="340" customWidth="1"/>
    <col min="4329" max="4565" width="9.140625" style="340"/>
    <col min="4566" max="4566" width="7.7109375" style="340" customWidth="1"/>
    <col min="4567" max="4567" width="4.140625" style="340" customWidth="1"/>
    <col min="4568" max="4568" width="19.28515625" style="340" customWidth="1"/>
    <col min="4569" max="4569" width="17.140625" style="340" customWidth="1"/>
    <col min="4570" max="4570" width="22.5703125" style="340" customWidth="1"/>
    <col min="4571" max="4571" width="14" style="340" customWidth="1"/>
    <col min="4572" max="4572" width="11.5703125" style="340" customWidth="1"/>
    <col min="4573" max="4573" width="10.140625" style="340" bestFit="1" customWidth="1"/>
    <col min="4574" max="4574" width="6.28515625" style="340" customWidth="1"/>
    <col min="4575" max="4575" width="9.7109375" style="340" customWidth="1"/>
    <col min="4576" max="4577" width="14.28515625" style="340" customWidth="1"/>
    <col min="4578" max="4578" width="20.85546875" style="340" customWidth="1"/>
    <col min="4579" max="4579" width="10.5703125" style="340" customWidth="1"/>
    <col min="4580" max="4580" width="18.28515625" style="340" bestFit="1" customWidth="1"/>
    <col min="4581" max="4581" width="14.42578125" style="340" customWidth="1"/>
    <col min="4582" max="4582" width="21.42578125" style="340" bestFit="1" customWidth="1"/>
    <col min="4583" max="4583" width="13.140625" style="340" customWidth="1"/>
    <col min="4584" max="4584" width="23.28515625" style="340" customWidth="1"/>
    <col min="4585" max="4821" width="9.140625" style="340"/>
    <col min="4822" max="4822" width="7.7109375" style="340" customWidth="1"/>
    <col min="4823" max="4823" width="4.140625" style="340" customWidth="1"/>
    <col min="4824" max="4824" width="19.28515625" style="340" customWidth="1"/>
    <col min="4825" max="4825" width="17.140625" style="340" customWidth="1"/>
    <col min="4826" max="4826" width="22.5703125" style="340" customWidth="1"/>
    <col min="4827" max="4827" width="14" style="340" customWidth="1"/>
    <col min="4828" max="4828" width="11.5703125" style="340" customWidth="1"/>
    <col min="4829" max="4829" width="10.140625" style="340" bestFit="1" customWidth="1"/>
    <col min="4830" max="4830" width="6.28515625" style="340" customWidth="1"/>
    <col min="4831" max="4831" width="9.7109375" style="340" customWidth="1"/>
    <col min="4832" max="4833" width="14.28515625" style="340" customWidth="1"/>
    <col min="4834" max="4834" width="20.85546875" style="340" customWidth="1"/>
    <col min="4835" max="4835" width="10.5703125" style="340" customWidth="1"/>
    <col min="4836" max="4836" width="18.28515625" style="340" bestFit="1" customWidth="1"/>
    <col min="4837" max="4837" width="14.42578125" style="340" customWidth="1"/>
    <col min="4838" max="4838" width="21.42578125" style="340" bestFit="1" customWidth="1"/>
    <col min="4839" max="4839" width="13.140625" style="340" customWidth="1"/>
    <col min="4840" max="4840" width="23.28515625" style="340" customWidth="1"/>
    <col min="4841" max="5077" width="9.140625" style="340"/>
    <col min="5078" max="5078" width="7.7109375" style="340" customWidth="1"/>
    <col min="5079" max="5079" width="4.140625" style="340" customWidth="1"/>
    <col min="5080" max="5080" width="19.28515625" style="340" customWidth="1"/>
    <col min="5081" max="5081" width="17.140625" style="340" customWidth="1"/>
    <col min="5082" max="5082" width="22.5703125" style="340" customWidth="1"/>
    <col min="5083" max="5083" width="14" style="340" customWidth="1"/>
    <col min="5084" max="5084" width="11.5703125" style="340" customWidth="1"/>
    <col min="5085" max="5085" width="10.140625" style="340" bestFit="1" customWidth="1"/>
    <col min="5086" max="5086" width="6.28515625" style="340" customWidth="1"/>
    <col min="5087" max="5087" width="9.7109375" style="340" customWidth="1"/>
    <col min="5088" max="5089" width="14.28515625" style="340" customWidth="1"/>
    <col min="5090" max="5090" width="20.85546875" style="340" customWidth="1"/>
    <col min="5091" max="5091" width="10.5703125" style="340" customWidth="1"/>
    <col min="5092" max="5092" width="18.28515625" style="340" bestFit="1" customWidth="1"/>
    <col min="5093" max="5093" width="14.42578125" style="340" customWidth="1"/>
    <col min="5094" max="5094" width="21.42578125" style="340" bestFit="1" customWidth="1"/>
    <col min="5095" max="5095" width="13.140625" style="340" customWidth="1"/>
    <col min="5096" max="5096" width="23.28515625" style="340" customWidth="1"/>
    <col min="5097" max="5333" width="9.140625" style="340"/>
    <col min="5334" max="5334" width="7.7109375" style="340" customWidth="1"/>
    <col min="5335" max="5335" width="4.140625" style="340" customWidth="1"/>
    <col min="5336" max="5336" width="19.28515625" style="340" customWidth="1"/>
    <col min="5337" max="5337" width="17.140625" style="340" customWidth="1"/>
    <col min="5338" max="5338" width="22.5703125" style="340" customWidth="1"/>
    <col min="5339" max="5339" width="14" style="340" customWidth="1"/>
    <col min="5340" max="5340" width="11.5703125" style="340" customWidth="1"/>
    <col min="5341" max="5341" width="10.140625" style="340" bestFit="1" customWidth="1"/>
    <col min="5342" max="5342" width="6.28515625" style="340" customWidth="1"/>
    <col min="5343" max="5343" width="9.7109375" style="340" customWidth="1"/>
    <col min="5344" max="5345" width="14.28515625" style="340" customWidth="1"/>
    <col min="5346" max="5346" width="20.85546875" style="340" customWidth="1"/>
    <col min="5347" max="5347" width="10.5703125" style="340" customWidth="1"/>
    <col min="5348" max="5348" width="18.28515625" style="340" bestFit="1" customWidth="1"/>
    <col min="5349" max="5349" width="14.42578125" style="340" customWidth="1"/>
    <col min="5350" max="5350" width="21.42578125" style="340" bestFit="1" customWidth="1"/>
    <col min="5351" max="5351" width="13.140625" style="340" customWidth="1"/>
    <col min="5352" max="5352" width="23.28515625" style="340" customWidth="1"/>
    <col min="5353" max="5589" width="9.140625" style="340"/>
    <col min="5590" max="5590" width="7.7109375" style="340" customWidth="1"/>
    <col min="5591" max="5591" width="4.140625" style="340" customWidth="1"/>
    <col min="5592" max="5592" width="19.28515625" style="340" customWidth="1"/>
    <col min="5593" max="5593" width="17.140625" style="340" customWidth="1"/>
    <col min="5594" max="5594" width="22.5703125" style="340" customWidth="1"/>
    <col min="5595" max="5595" width="14" style="340" customWidth="1"/>
    <col min="5596" max="5596" width="11.5703125" style="340" customWidth="1"/>
    <col min="5597" max="5597" width="10.140625" style="340" bestFit="1" customWidth="1"/>
    <col min="5598" max="5598" width="6.28515625" style="340" customWidth="1"/>
    <col min="5599" max="5599" width="9.7109375" style="340" customWidth="1"/>
    <col min="5600" max="5601" width="14.28515625" style="340" customWidth="1"/>
    <col min="5602" max="5602" width="20.85546875" style="340" customWidth="1"/>
    <col min="5603" max="5603" width="10.5703125" style="340" customWidth="1"/>
    <col min="5604" max="5604" width="18.28515625" style="340" bestFit="1" customWidth="1"/>
    <col min="5605" max="5605" width="14.42578125" style="340" customWidth="1"/>
    <col min="5606" max="5606" width="21.42578125" style="340" bestFit="1" customWidth="1"/>
    <col min="5607" max="5607" width="13.140625" style="340" customWidth="1"/>
    <col min="5608" max="5608" width="23.28515625" style="340" customWidth="1"/>
    <col min="5609" max="5845" width="9.140625" style="340"/>
    <col min="5846" max="5846" width="7.7109375" style="340" customWidth="1"/>
    <col min="5847" max="5847" width="4.140625" style="340" customWidth="1"/>
    <col min="5848" max="5848" width="19.28515625" style="340" customWidth="1"/>
    <col min="5849" max="5849" width="17.140625" style="340" customWidth="1"/>
    <col min="5850" max="5850" width="22.5703125" style="340" customWidth="1"/>
    <col min="5851" max="5851" width="14" style="340" customWidth="1"/>
    <col min="5852" max="5852" width="11.5703125" style="340" customWidth="1"/>
    <col min="5853" max="5853" width="10.140625" style="340" bestFit="1" customWidth="1"/>
    <col min="5854" max="5854" width="6.28515625" style="340" customWidth="1"/>
    <col min="5855" max="5855" width="9.7109375" style="340" customWidth="1"/>
    <col min="5856" max="5857" width="14.28515625" style="340" customWidth="1"/>
    <col min="5858" max="5858" width="20.85546875" style="340" customWidth="1"/>
    <col min="5859" max="5859" width="10.5703125" style="340" customWidth="1"/>
    <col min="5860" max="5860" width="18.28515625" style="340" bestFit="1" customWidth="1"/>
    <col min="5861" max="5861" width="14.42578125" style="340" customWidth="1"/>
    <col min="5862" max="5862" width="21.42578125" style="340" bestFit="1" customWidth="1"/>
    <col min="5863" max="5863" width="13.140625" style="340" customWidth="1"/>
    <col min="5864" max="5864" width="23.28515625" style="340" customWidth="1"/>
    <col min="5865" max="6101" width="9.140625" style="340"/>
    <col min="6102" max="6102" width="7.7109375" style="340" customWidth="1"/>
    <col min="6103" max="6103" width="4.140625" style="340" customWidth="1"/>
    <col min="6104" max="6104" width="19.28515625" style="340" customWidth="1"/>
    <col min="6105" max="6105" width="17.140625" style="340" customWidth="1"/>
    <col min="6106" max="6106" width="22.5703125" style="340" customWidth="1"/>
    <col min="6107" max="6107" width="14" style="340" customWidth="1"/>
    <col min="6108" max="6108" width="11.5703125" style="340" customWidth="1"/>
    <col min="6109" max="6109" width="10.140625" style="340" bestFit="1" customWidth="1"/>
    <col min="6110" max="6110" width="6.28515625" style="340" customWidth="1"/>
    <col min="6111" max="6111" width="9.7109375" style="340" customWidth="1"/>
    <col min="6112" max="6113" width="14.28515625" style="340" customWidth="1"/>
    <col min="6114" max="6114" width="20.85546875" style="340" customWidth="1"/>
    <col min="6115" max="6115" width="10.5703125" style="340" customWidth="1"/>
    <col min="6116" max="6116" width="18.28515625" style="340" bestFit="1" customWidth="1"/>
    <col min="6117" max="6117" width="14.42578125" style="340" customWidth="1"/>
    <col min="6118" max="6118" width="21.42578125" style="340" bestFit="1" customWidth="1"/>
    <col min="6119" max="6119" width="13.140625" style="340" customWidth="1"/>
    <col min="6120" max="6120" width="23.28515625" style="340" customWidth="1"/>
    <col min="6121" max="6357" width="9.140625" style="340"/>
    <col min="6358" max="6358" width="7.7109375" style="340" customWidth="1"/>
    <col min="6359" max="6359" width="4.140625" style="340" customWidth="1"/>
    <col min="6360" max="6360" width="19.28515625" style="340" customWidth="1"/>
    <col min="6361" max="6361" width="17.140625" style="340" customWidth="1"/>
    <col min="6362" max="6362" width="22.5703125" style="340" customWidth="1"/>
    <col min="6363" max="6363" width="14" style="340" customWidth="1"/>
    <col min="6364" max="6364" width="11.5703125" style="340" customWidth="1"/>
    <col min="6365" max="6365" width="10.140625" style="340" bestFit="1" customWidth="1"/>
    <col min="6366" max="6366" width="6.28515625" style="340" customWidth="1"/>
    <col min="6367" max="6367" width="9.7109375" style="340" customWidth="1"/>
    <col min="6368" max="6369" width="14.28515625" style="340" customWidth="1"/>
    <col min="6370" max="6370" width="20.85546875" style="340" customWidth="1"/>
    <col min="6371" max="6371" width="10.5703125" style="340" customWidth="1"/>
    <col min="6372" max="6372" width="18.28515625" style="340" bestFit="1" customWidth="1"/>
    <col min="6373" max="6373" width="14.42578125" style="340" customWidth="1"/>
    <col min="6374" max="6374" width="21.42578125" style="340" bestFit="1" customWidth="1"/>
    <col min="6375" max="6375" width="13.140625" style="340" customWidth="1"/>
    <col min="6376" max="6376" width="23.28515625" style="340" customWidth="1"/>
    <col min="6377" max="6613" width="9.140625" style="340"/>
    <col min="6614" max="6614" width="7.7109375" style="340" customWidth="1"/>
    <col min="6615" max="6615" width="4.140625" style="340" customWidth="1"/>
    <col min="6616" max="6616" width="19.28515625" style="340" customWidth="1"/>
    <col min="6617" max="6617" width="17.140625" style="340" customWidth="1"/>
    <col min="6618" max="6618" width="22.5703125" style="340" customWidth="1"/>
    <col min="6619" max="6619" width="14" style="340" customWidth="1"/>
    <col min="6620" max="6620" width="11.5703125" style="340" customWidth="1"/>
    <col min="6621" max="6621" width="10.140625" style="340" bestFit="1" customWidth="1"/>
    <col min="6622" max="6622" width="6.28515625" style="340" customWidth="1"/>
    <col min="6623" max="6623" width="9.7109375" style="340" customWidth="1"/>
    <col min="6624" max="6625" width="14.28515625" style="340" customWidth="1"/>
    <col min="6626" max="6626" width="20.85546875" style="340" customWidth="1"/>
    <col min="6627" max="6627" width="10.5703125" style="340" customWidth="1"/>
    <col min="6628" max="6628" width="18.28515625" style="340" bestFit="1" customWidth="1"/>
    <col min="6629" max="6629" width="14.42578125" style="340" customWidth="1"/>
    <col min="6630" max="6630" width="21.42578125" style="340" bestFit="1" customWidth="1"/>
    <col min="6631" max="6631" width="13.140625" style="340" customWidth="1"/>
    <col min="6632" max="6632" width="23.28515625" style="340" customWidth="1"/>
    <col min="6633" max="6869" width="9.140625" style="340"/>
    <col min="6870" max="6870" width="7.7109375" style="340" customWidth="1"/>
    <col min="6871" max="6871" width="4.140625" style="340" customWidth="1"/>
    <col min="6872" max="6872" width="19.28515625" style="340" customWidth="1"/>
    <col min="6873" max="6873" width="17.140625" style="340" customWidth="1"/>
    <col min="6874" max="6874" width="22.5703125" style="340" customWidth="1"/>
    <col min="6875" max="6875" width="14" style="340" customWidth="1"/>
    <col min="6876" max="6876" width="11.5703125" style="340" customWidth="1"/>
    <col min="6877" max="6877" width="10.140625" style="340" bestFit="1" customWidth="1"/>
    <col min="6878" max="6878" width="6.28515625" style="340" customWidth="1"/>
    <col min="6879" max="6879" width="9.7109375" style="340" customWidth="1"/>
    <col min="6880" max="6881" width="14.28515625" style="340" customWidth="1"/>
    <col min="6882" max="6882" width="20.85546875" style="340" customWidth="1"/>
    <col min="6883" max="6883" width="10.5703125" style="340" customWidth="1"/>
    <col min="6884" max="6884" width="18.28515625" style="340" bestFit="1" customWidth="1"/>
    <col min="6885" max="6885" width="14.42578125" style="340" customWidth="1"/>
    <col min="6886" max="6886" width="21.42578125" style="340" bestFit="1" customWidth="1"/>
    <col min="6887" max="6887" width="13.140625" style="340" customWidth="1"/>
    <col min="6888" max="6888" width="23.28515625" style="340" customWidth="1"/>
    <col min="6889" max="7125" width="9.140625" style="340"/>
    <col min="7126" max="7126" width="7.7109375" style="340" customWidth="1"/>
    <col min="7127" max="7127" width="4.140625" style="340" customWidth="1"/>
    <col min="7128" max="7128" width="19.28515625" style="340" customWidth="1"/>
    <col min="7129" max="7129" width="17.140625" style="340" customWidth="1"/>
    <col min="7130" max="7130" width="22.5703125" style="340" customWidth="1"/>
    <col min="7131" max="7131" width="14" style="340" customWidth="1"/>
    <col min="7132" max="7132" width="11.5703125" style="340" customWidth="1"/>
    <col min="7133" max="7133" width="10.140625" style="340" bestFit="1" customWidth="1"/>
    <col min="7134" max="7134" width="6.28515625" style="340" customWidth="1"/>
    <col min="7135" max="7135" width="9.7109375" style="340" customWidth="1"/>
    <col min="7136" max="7137" width="14.28515625" style="340" customWidth="1"/>
    <col min="7138" max="7138" width="20.85546875" style="340" customWidth="1"/>
    <col min="7139" max="7139" width="10.5703125" style="340" customWidth="1"/>
    <col min="7140" max="7140" width="18.28515625" style="340" bestFit="1" customWidth="1"/>
    <col min="7141" max="7141" width="14.42578125" style="340" customWidth="1"/>
    <col min="7142" max="7142" width="21.42578125" style="340" bestFit="1" customWidth="1"/>
    <col min="7143" max="7143" width="13.140625" style="340" customWidth="1"/>
    <col min="7144" max="7144" width="23.28515625" style="340" customWidth="1"/>
    <col min="7145" max="7381" width="9.140625" style="340"/>
    <col min="7382" max="7382" width="7.7109375" style="340" customWidth="1"/>
    <col min="7383" max="7383" width="4.140625" style="340" customWidth="1"/>
    <col min="7384" max="7384" width="19.28515625" style="340" customWidth="1"/>
    <col min="7385" max="7385" width="17.140625" style="340" customWidth="1"/>
    <col min="7386" max="7386" width="22.5703125" style="340" customWidth="1"/>
    <col min="7387" max="7387" width="14" style="340" customWidth="1"/>
    <col min="7388" max="7388" width="11.5703125" style="340" customWidth="1"/>
    <col min="7389" max="7389" width="10.140625" style="340" bestFit="1" customWidth="1"/>
    <col min="7390" max="7390" width="6.28515625" style="340" customWidth="1"/>
    <col min="7391" max="7391" width="9.7109375" style="340" customWidth="1"/>
    <col min="7392" max="7393" width="14.28515625" style="340" customWidth="1"/>
    <col min="7394" max="7394" width="20.85546875" style="340" customWidth="1"/>
    <col min="7395" max="7395" width="10.5703125" style="340" customWidth="1"/>
    <col min="7396" max="7396" width="18.28515625" style="340" bestFit="1" customWidth="1"/>
    <col min="7397" max="7397" width="14.42578125" style="340" customWidth="1"/>
    <col min="7398" max="7398" width="21.42578125" style="340" bestFit="1" customWidth="1"/>
    <col min="7399" max="7399" width="13.140625" style="340" customWidth="1"/>
    <col min="7400" max="7400" width="23.28515625" style="340" customWidth="1"/>
    <col min="7401" max="7637" width="9.140625" style="340"/>
    <col min="7638" max="7638" width="7.7109375" style="340" customWidth="1"/>
    <col min="7639" max="7639" width="4.140625" style="340" customWidth="1"/>
    <col min="7640" max="7640" width="19.28515625" style="340" customWidth="1"/>
    <col min="7641" max="7641" width="17.140625" style="340" customWidth="1"/>
    <col min="7642" max="7642" width="22.5703125" style="340" customWidth="1"/>
    <col min="7643" max="7643" width="14" style="340" customWidth="1"/>
    <col min="7644" max="7644" width="11.5703125" style="340" customWidth="1"/>
    <col min="7645" max="7645" width="10.140625" style="340" bestFit="1" customWidth="1"/>
    <col min="7646" max="7646" width="6.28515625" style="340" customWidth="1"/>
    <col min="7647" max="7647" width="9.7109375" style="340" customWidth="1"/>
    <col min="7648" max="7649" width="14.28515625" style="340" customWidth="1"/>
    <col min="7650" max="7650" width="20.85546875" style="340" customWidth="1"/>
    <col min="7651" max="7651" width="10.5703125" style="340" customWidth="1"/>
    <col min="7652" max="7652" width="18.28515625" style="340" bestFit="1" customWidth="1"/>
    <col min="7653" max="7653" width="14.42578125" style="340" customWidth="1"/>
    <col min="7654" max="7654" width="21.42578125" style="340" bestFit="1" customWidth="1"/>
    <col min="7655" max="7655" width="13.140625" style="340" customWidth="1"/>
    <col min="7656" max="7656" width="23.28515625" style="340" customWidth="1"/>
    <col min="7657" max="7893" width="9.140625" style="340"/>
    <col min="7894" max="7894" width="7.7109375" style="340" customWidth="1"/>
    <col min="7895" max="7895" width="4.140625" style="340" customWidth="1"/>
    <col min="7896" max="7896" width="19.28515625" style="340" customWidth="1"/>
    <col min="7897" max="7897" width="17.140625" style="340" customWidth="1"/>
    <col min="7898" max="7898" width="22.5703125" style="340" customWidth="1"/>
    <col min="7899" max="7899" width="14" style="340" customWidth="1"/>
    <col min="7900" max="7900" width="11.5703125" style="340" customWidth="1"/>
    <col min="7901" max="7901" width="10.140625" style="340" bestFit="1" customWidth="1"/>
    <col min="7902" max="7902" width="6.28515625" style="340" customWidth="1"/>
    <col min="7903" max="7903" width="9.7109375" style="340" customWidth="1"/>
    <col min="7904" max="7905" width="14.28515625" style="340" customWidth="1"/>
    <col min="7906" max="7906" width="20.85546875" style="340" customWidth="1"/>
    <col min="7907" max="7907" width="10.5703125" style="340" customWidth="1"/>
    <col min="7908" max="7908" width="18.28515625" style="340" bestFit="1" customWidth="1"/>
    <col min="7909" max="7909" width="14.42578125" style="340" customWidth="1"/>
    <col min="7910" max="7910" width="21.42578125" style="340" bestFit="1" customWidth="1"/>
    <col min="7911" max="7911" width="13.140625" style="340" customWidth="1"/>
    <col min="7912" max="7912" width="23.28515625" style="340" customWidth="1"/>
    <col min="7913" max="8149" width="9.140625" style="340"/>
    <col min="8150" max="8150" width="7.7109375" style="340" customWidth="1"/>
    <col min="8151" max="8151" width="4.140625" style="340" customWidth="1"/>
    <col min="8152" max="8152" width="19.28515625" style="340" customWidth="1"/>
    <col min="8153" max="8153" width="17.140625" style="340" customWidth="1"/>
    <col min="8154" max="8154" width="22.5703125" style="340" customWidth="1"/>
    <col min="8155" max="8155" width="14" style="340" customWidth="1"/>
    <col min="8156" max="8156" width="11.5703125" style="340" customWidth="1"/>
    <col min="8157" max="8157" width="10.140625" style="340" bestFit="1" customWidth="1"/>
    <col min="8158" max="8158" width="6.28515625" style="340" customWidth="1"/>
    <col min="8159" max="8159" width="9.7109375" style="340" customWidth="1"/>
    <col min="8160" max="8161" width="14.28515625" style="340" customWidth="1"/>
    <col min="8162" max="8162" width="20.85546875" style="340" customWidth="1"/>
    <col min="8163" max="8163" width="10.5703125" style="340" customWidth="1"/>
    <col min="8164" max="8164" width="18.28515625" style="340" bestFit="1" customWidth="1"/>
    <col min="8165" max="8165" width="14.42578125" style="340" customWidth="1"/>
    <col min="8166" max="8166" width="21.42578125" style="340" bestFit="1" customWidth="1"/>
    <col min="8167" max="8167" width="13.140625" style="340" customWidth="1"/>
    <col min="8168" max="8168" width="23.28515625" style="340" customWidth="1"/>
    <col min="8169" max="8405" width="9.140625" style="340"/>
    <col min="8406" max="8406" width="7.7109375" style="340" customWidth="1"/>
    <col min="8407" max="8407" width="4.140625" style="340" customWidth="1"/>
    <col min="8408" max="8408" width="19.28515625" style="340" customWidth="1"/>
    <col min="8409" max="8409" width="17.140625" style="340" customWidth="1"/>
    <col min="8410" max="8410" width="22.5703125" style="340" customWidth="1"/>
    <col min="8411" max="8411" width="14" style="340" customWidth="1"/>
    <col min="8412" max="8412" width="11.5703125" style="340" customWidth="1"/>
    <col min="8413" max="8413" width="10.140625" style="340" bestFit="1" customWidth="1"/>
    <col min="8414" max="8414" width="6.28515625" style="340" customWidth="1"/>
    <col min="8415" max="8415" width="9.7109375" style="340" customWidth="1"/>
    <col min="8416" max="8417" width="14.28515625" style="340" customWidth="1"/>
    <col min="8418" max="8418" width="20.85546875" style="340" customWidth="1"/>
    <col min="8419" max="8419" width="10.5703125" style="340" customWidth="1"/>
    <col min="8420" max="8420" width="18.28515625" style="340" bestFit="1" customWidth="1"/>
    <col min="8421" max="8421" width="14.42578125" style="340" customWidth="1"/>
    <col min="8422" max="8422" width="21.42578125" style="340" bestFit="1" customWidth="1"/>
    <col min="8423" max="8423" width="13.140625" style="340" customWidth="1"/>
    <col min="8424" max="8424" width="23.28515625" style="340" customWidth="1"/>
    <col min="8425" max="8661" width="9.140625" style="340"/>
    <col min="8662" max="8662" width="7.7109375" style="340" customWidth="1"/>
    <col min="8663" max="8663" width="4.140625" style="340" customWidth="1"/>
    <col min="8664" max="8664" width="19.28515625" style="340" customWidth="1"/>
    <col min="8665" max="8665" width="17.140625" style="340" customWidth="1"/>
    <col min="8666" max="8666" width="22.5703125" style="340" customWidth="1"/>
    <col min="8667" max="8667" width="14" style="340" customWidth="1"/>
    <col min="8668" max="8668" width="11.5703125" style="340" customWidth="1"/>
    <col min="8669" max="8669" width="10.140625" style="340" bestFit="1" customWidth="1"/>
    <col min="8670" max="8670" width="6.28515625" style="340" customWidth="1"/>
    <col min="8671" max="8671" width="9.7109375" style="340" customWidth="1"/>
    <col min="8672" max="8673" width="14.28515625" style="340" customWidth="1"/>
    <col min="8674" max="8674" width="20.85546875" style="340" customWidth="1"/>
    <col min="8675" max="8675" width="10.5703125" style="340" customWidth="1"/>
    <col min="8676" max="8676" width="18.28515625" style="340" bestFit="1" customWidth="1"/>
    <col min="8677" max="8677" width="14.42578125" style="340" customWidth="1"/>
    <col min="8678" max="8678" width="21.42578125" style="340" bestFit="1" customWidth="1"/>
    <col min="8679" max="8679" width="13.140625" style="340" customWidth="1"/>
    <col min="8680" max="8680" width="23.28515625" style="340" customWidth="1"/>
    <col min="8681" max="8917" width="9.140625" style="340"/>
    <col min="8918" max="8918" width="7.7109375" style="340" customWidth="1"/>
    <col min="8919" max="8919" width="4.140625" style="340" customWidth="1"/>
    <col min="8920" max="8920" width="19.28515625" style="340" customWidth="1"/>
    <col min="8921" max="8921" width="17.140625" style="340" customWidth="1"/>
    <col min="8922" max="8922" width="22.5703125" style="340" customWidth="1"/>
    <col min="8923" max="8923" width="14" style="340" customWidth="1"/>
    <col min="8924" max="8924" width="11.5703125" style="340" customWidth="1"/>
    <col min="8925" max="8925" width="10.140625" style="340" bestFit="1" customWidth="1"/>
    <col min="8926" max="8926" width="6.28515625" style="340" customWidth="1"/>
    <col min="8927" max="8927" width="9.7109375" style="340" customWidth="1"/>
    <col min="8928" max="8929" width="14.28515625" style="340" customWidth="1"/>
    <col min="8930" max="8930" width="20.85546875" style="340" customWidth="1"/>
    <col min="8931" max="8931" width="10.5703125" style="340" customWidth="1"/>
    <col min="8932" max="8932" width="18.28515625" style="340" bestFit="1" customWidth="1"/>
    <col min="8933" max="8933" width="14.42578125" style="340" customWidth="1"/>
    <col min="8934" max="8934" width="21.42578125" style="340" bestFit="1" customWidth="1"/>
    <col min="8935" max="8935" width="13.140625" style="340" customWidth="1"/>
    <col min="8936" max="8936" width="23.28515625" style="340" customWidth="1"/>
    <col min="8937" max="9173" width="9.140625" style="340"/>
    <col min="9174" max="9174" width="7.7109375" style="340" customWidth="1"/>
    <col min="9175" max="9175" width="4.140625" style="340" customWidth="1"/>
    <col min="9176" max="9176" width="19.28515625" style="340" customWidth="1"/>
    <col min="9177" max="9177" width="17.140625" style="340" customWidth="1"/>
    <col min="9178" max="9178" width="22.5703125" style="340" customWidth="1"/>
    <col min="9179" max="9179" width="14" style="340" customWidth="1"/>
    <col min="9180" max="9180" width="11.5703125" style="340" customWidth="1"/>
    <col min="9181" max="9181" width="10.140625" style="340" bestFit="1" customWidth="1"/>
    <col min="9182" max="9182" width="6.28515625" style="340" customWidth="1"/>
    <col min="9183" max="9183" width="9.7109375" style="340" customWidth="1"/>
    <col min="9184" max="9185" width="14.28515625" style="340" customWidth="1"/>
    <col min="9186" max="9186" width="20.85546875" style="340" customWidth="1"/>
    <col min="9187" max="9187" width="10.5703125" style="340" customWidth="1"/>
    <col min="9188" max="9188" width="18.28515625" style="340" bestFit="1" customWidth="1"/>
    <col min="9189" max="9189" width="14.42578125" style="340" customWidth="1"/>
    <col min="9190" max="9190" width="21.42578125" style="340" bestFit="1" customWidth="1"/>
    <col min="9191" max="9191" width="13.140625" style="340" customWidth="1"/>
    <col min="9192" max="9192" width="23.28515625" style="340" customWidth="1"/>
    <col min="9193" max="9429" width="9.140625" style="340"/>
    <col min="9430" max="9430" width="7.7109375" style="340" customWidth="1"/>
    <col min="9431" max="9431" width="4.140625" style="340" customWidth="1"/>
    <col min="9432" max="9432" width="19.28515625" style="340" customWidth="1"/>
    <col min="9433" max="9433" width="17.140625" style="340" customWidth="1"/>
    <col min="9434" max="9434" width="22.5703125" style="340" customWidth="1"/>
    <col min="9435" max="9435" width="14" style="340" customWidth="1"/>
    <col min="9436" max="9436" width="11.5703125" style="340" customWidth="1"/>
    <col min="9437" max="9437" width="10.140625" style="340" bestFit="1" customWidth="1"/>
    <col min="9438" max="9438" width="6.28515625" style="340" customWidth="1"/>
    <col min="9439" max="9439" width="9.7109375" style="340" customWidth="1"/>
    <col min="9440" max="9441" width="14.28515625" style="340" customWidth="1"/>
    <col min="9442" max="9442" width="20.85546875" style="340" customWidth="1"/>
    <col min="9443" max="9443" width="10.5703125" style="340" customWidth="1"/>
    <col min="9444" max="9444" width="18.28515625" style="340" bestFit="1" customWidth="1"/>
    <col min="9445" max="9445" width="14.42578125" style="340" customWidth="1"/>
    <col min="9446" max="9446" width="21.42578125" style="340" bestFit="1" customWidth="1"/>
    <col min="9447" max="9447" width="13.140625" style="340" customWidth="1"/>
    <col min="9448" max="9448" width="23.28515625" style="340" customWidth="1"/>
    <col min="9449" max="9685" width="9.140625" style="340"/>
    <col min="9686" max="9686" width="7.7109375" style="340" customWidth="1"/>
    <col min="9687" max="9687" width="4.140625" style="340" customWidth="1"/>
    <col min="9688" max="9688" width="19.28515625" style="340" customWidth="1"/>
    <col min="9689" max="9689" width="17.140625" style="340" customWidth="1"/>
    <col min="9690" max="9690" width="22.5703125" style="340" customWidth="1"/>
    <col min="9691" max="9691" width="14" style="340" customWidth="1"/>
    <col min="9692" max="9692" width="11.5703125" style="340" customWidth="1"/>
    <col min="9693" max="9693" width="10.140625" style="340" bestFit="1" customWidth="1"/>
    <col min="9694" max="9694" width="6.28515625" style="340" customWidth="1"/>
    <col min="9695" max="9695" width="9.7109375" style="340" customWidth="1"/>
    <col min="9696" max="9697" width="14.28515625" style="340" customWidth="1"/>
    <col min="9698" max="9698" width="20.85546875" style="340" customWidth="1"/>
    <col min="9699" max="9699" width="10.5703125" style="340" customWidth="1"/>
    <col min="9700" max="9700" width="18.28515625" style="340" bestFit="1" customWidth="1"/>
    <col min="9701" max="9701" width="14.42578125" style="340" customWidth="1"/>
    <col min="9702" max="9702" width="21.42578125" style="340" bestFit="1" customWidth="1"/>
    <col min="9703" max="9703" width="13.140625" style="340" customWidth="1"/>
    <col min="9704" max="9704" width="23.28515625" style="340" customWidth="1"/>
    <col min="9705" max="9941" width="9.140625" style="340"/>
    <col min="9942" max="9942" width="7.7109375" style="340" customWidth="1"/>
    <col min="9943" max="9943" width="4.140625" style="340" customWidth="1"/>
    <col min="9944" max="9944" width="19.28515625" style="340" customWidth="1"/>
    <col min="9945" max="9945" width="17.140625" style="340" customWidth="1"/>
    <col min="9946" max="9946" width="22.5703125" style="340" customWidth="1"/>
    <col min="9947" max="9947" width="14" style="340" customWidth="1"/>
    <col min="9948" max="9948" width="11.5703125" style="340" customWidth="1"/>
    <col min="9949" max="9949" width="10.140625" style="340" bestFit="1" customWidth="1"/>
    <col min="9950" max="9950" width="6.28515625" style="340" customWidth="1"/>
    <col min="9951" max="9951" width="9.7109375" style="340" customWidth="1"/>
    <col min="9952" max="9953" width="14.28515625" style="340" customWidth="1"/>
    <col min="9954" max="9954" width="20.85546875" style="340" customWidth="1"/>
    <col min="9955" max="9955" width="10.5703125" style="340" customWidth="1"/>
    <col min="9956" max="9956" width="18.28515625" style="340" bestFit="1" customWidth="1"/>
    <col min="9957" max="9957" width="14.42578125" style="340" customWidth="1"/>
    <col min="9958" max="9958" width="21.42578125" style="340" bestFit="1" customWidth="1"/>
    <col min="9959" max="9959" width="13.140625" style="340" customWidth="1"/>
    <col min="9960" max="9960" width="23.28515625" style="340" customWidth="1"/>
    <col min="9961" max="10197" width="9.140625" style="340"/>
    <col min="10198" max="10198" width="7.7109375" style="340" customWidth="1"/>
    <col min="10199" max="10199" width="4.140625" style="340" customWidth="1"/>
    <col min="10200" max="10200" width="19.28515625" style="340" customWidth="1"/>
    <col min="10201" max="10201" width="17.140625" style="340" customWidth="1"/>
    <col min="10202" max="10202" width="22.5703125" style="340" customWidth="1"/>
    <col min="10203" max="10203" width="14" style="340" customWidth="1"/>
    <col min="10204" max="10204" width="11.5703125" style="340" customWidth="1"/>
    <col min="10205" max="10205" width="10.140625" style="340" bestFit="1" customWidth="1"/>
    <col min="10206" max="10206" width="6.28515625" style="340" customWidth="1"/>
    <col min="10207" max="10207" width="9.7109375" style="340" customWidth="1"/>
    <col min="10208" max="10209" width="14.28515625" style="340" customWidth="1"/>
    <col min="10210" max="10210" width="20.85546875" style="340" customWidth="1"/>
    <col min="10211" max="10211" width="10.5703125" style="340" customWidth="1"/>
    <col min="10212" max="10212" width="18.28515625" style="340" bestFit="1" customWidth="1"/>
    <col min="10213" max="10213" width="14.42578125" style="340" customWidth="1"/>
    <col min="10214" max="10214" width="21.42578125" style="340" bestFit="1" customWidth="1"/>
    <col min="10215" max="10215" width="13.140625" style="340" customWidth="1"/>
    <col min="10216" max="10216" width="23.28515625" style="340" customWidth="1"/>
    <col min="10217" max="10453" width="9.140625" style="340"/>
    <col min="10454" max="10454" width="7.7109375" style="340" customWidth="1"/>
    <col min="10455" max="10455" width="4.140625" style="340" customWidth="1"/>
    <col min="10456" max="10456" width="19.28515625" style="340" customWidth="1"/>
    <col min="10457" max="10457" width="17.140625" style="340" customWidth="1"/>
    <col min="10458" max="10458" width="22.5703125" style="340" customWidth="1"/>
    <col min="10459" max="10459" width="14" style="340" customWidth="1"/>
    <col min="10460" max="10460" width="11.5703125" style="340" customWidth="1"/>
    <col min="10461" max="10461" width="10.140625" style="340" bestFit="1" customWidth="1"/>
    <col min="10462" max="10462" width="6.28515625" style="340" customWidth="1"/>
    <col min="10463" max="10463" width="9.7109375" style="340" customWidth="1"/>
    <col min="10464" max="10465" width="14.28515625" style="340" customWidth="1"/>
    <col min="10466" max="10466" width="20.85546875" style="340" customWidth="1"/>
    <col min="10467" max="10467" width="10.5703125" style="340" customWidth="1"/>
    <col min="10468" max="10468" width="18.28515625" style="340" bestFit="1" customWidth="1"/>
    <col min="10469" max="10469" width="14.42578125" style="340" customWidth="1"/>
    <col min="10470" max="10470" width="21.42578125" style="340" bestFit="1" customWidth="1"/>
    <col min="10471" max="10471" width="13.140625" style="340" customWidth="1"/>
    <col min="10472" max="10472" width="23.28515625" style="340" customWidth="1"/>
    <col min="10473" max="10709" width="9.140625" style="340"/>
    <col min="10710" max="10710" width="7.7109375" style="340" customWidth="1"/>
    <col min="10711" max="10711" width="4.140625" style="340" customWidth="1"/>
    <col min="10712" max="10712" width="19.28515625" style="340" customWidth="1"/>
    <col min="10713" max="10713" width="17.140625" style="340" customWidth="1"/>
    <col min="10714" max="10714" width="22.5703125" style="340" customWidth="1"/>
    <col min="10715" max="10715" width="14" style="340" customWidth="1"/>
    <col min="10716" max="10716" width="11.5703125" style="340" customWidth="1"/>
    <col min="10717" max="10717" width="10.140625" style="340" bestFit="1" customWidth="1"/>
    <col min="10718" max="10718" width="6.28515625" style="340" customWidth="1"/>
    <col min="10719" max="10719" width="9.7109375" style="340" customWidth="1"/>
    <col min="10720" max="10721" width="14.28515625" style="340" customWidth="1"/>
    <col min="10722" max="10722" width="20.85546875" style="340" customWidth="1"/>
    <col min="10723" max="10723" width="10.5703125" style="340" customWidth="1"/>
    <col min="10724" max="10724" width="18.28515625" style="340" bestFit="1" customWidth="1"/>
    <col min="10725" max="10725" width="14.42578125" style="340" customWidth="1"/>
    <col min="10726" max="10726" width="21.42578125" style="340" bestFit="1" customWidth="1"/>
    <col min="10727" max="10727" width="13.140625" style="340" customWidth="1"/>
    <col min="10728" max="10728" width="23.28515625" style="340" customWidth="1"/>
    <col min="10729" max="10965" width="9.140625" style="340"/>
    <col min="10966" max="10966" width="7.7109375" style="340" customWidth="1"/>
    <col min="10967" max="10967" width="4.140625" style="340" customWidth="1"/>
    <col min="10968" max="10968" width="19.28515625" style="340" customWidth="1"/>
    <col min="10969" max="10969" width="17.140625" style="340" customWidth="1"/>
    <col min="10970" max="10970" width="22.5703125" style="340" customWidth="1"/>
    <col min="10971" max="10971" width="14" style="340" customWidth="1"/>
    <col min="10972" max="10972" width="11.5703125" style="340" customWidth="1"/>
    <col min="10973" max="10973" width="10.140625" style="340" bestFit="1" customWidth="1"/>
    <col min="10974" max="10974" width="6.28515625" style="340" customWidth="1"/>
    <col min="10975" max="10975" width="9.7109375" style="340" customWidth="1"/>
    <col min="10976" max="10977" width="14.28515625" style="340" customWidth="1"/>
    <col min="10978" max="10978" width="20.85546875" style="340" customWidth="1"/>
    <col min="10979" max="10979" width="10.5703125" style="340" customWidth="1"/>
    <col min="10980" max="10980" width="18.28515625" style="340" bestFit="1" customWidth="1"/>
    <col min="10981" max="10981" width="14.42578125" style="340" customWidth="1"/>
    <col min="10982" max="10982" width="21.42578125" style="340" bestFit="1" customWidth="1"/>
    <col min="10983" max="10983" width="13.140625" style="340" customWidth="1"/>
    <col min="10984" max="10984" width="23.28515625" style="340" customWidth="1"/>
    <col min="10985" max="11221" width="9.140625" style="340"/>
    <col min="11222" max="11222" width="7.7109375" style="340" customWidth="1"/>
    <col min="11223" max="11223" width="4.140625" style="340" customWidth="1"/>
    <col min="11224" max="11224" width="19.28515625" style="340" customWidth="1"/>
    <col min="11225" max="11225" width="17.140625" style="340" customWidth="1"/>
    <col min="11226" max="11226" width="22.5703125" style="340" customWidth="1"/>
    <col min="11227" max="11227" width="14" style="340" customWidth="1"/>
    <col min="11228" max="11228" width="11.5703125" style="340" customWidth="1"/>
    <col min="11229" max="11229" width="10.140625" style="340" bestFit="1" customWidth="1"/>
    <col min="11230" max="11230" width="6.28515625" style="340" customWidth="1"/>
    <col min="11231" max="11231" width="9.7109375" style="340" customWidth="1"/>
    <col min="11232" max="11233" width="14.28515625" style="340" customWidth="1"/>
    <col min="11234" max="11234" width="20.85546875" style="340" customWidth="1"/>
    <col min="11235" max="11235" width="10.5703125" style="340" customWidth="1"/>
    <col min="11236" max="11236" width="18.28515625" style="340" bestFit="1" customWidth="1"/>
    <col min="11237" max="11237" width="14.42578125" style="340" customWidth="1"/>
    <col min="11238" max="11238" width="21.42578125" style="340" bestFit="1" customWidth="1"/>
    <col min="11239" max="11239" width="13.140625" style="340" customWidth="1"/>
    <col min="11240" max="11240" width="23.28515625" style="340" customWidth="1"/>
    <col min="11241" max="11477" width="9.140625" style="340"/>
    <col min="11478" max="11478" width="7.7109375" style="340" customWidth="1"/>
    <col min="11479" max="11479" width="4.140625" style="340" customWidth="1"/>
    <col min="11480" max="11480" width="19.28515625" style="340" customWidth="1"/>
    <col min="11481" max="11481" width="17.140625" style="340" customWidth="1"/>
    <col min="11482" max="11482" width="22.5703125" style="340" customWidth="1"/>
    <col min="11483" max="11483" width="14" style="340" customWidth="1"/>
    <col min="11484" max="11484" width="11.5703125" style="340" customWidth="1"/>
    <col min="11485" max="11485" width="10.140625" style="340" bestFit="1" customWidth="1"/>
    <col min="11486" max="11486" width="6.28515625" style="340" customWidth="1"/>
    <col min="11487" max="11487" width="9.7109375" style="340" customWidth="1"/>
    <col min="11488" max="11489" width="14.28515625" style="340" customWidth="1"/>
    <col min="11490" max="11490" width="20.85546875" style="340" customWidth="1"/>
    <col min="11491" max="11491" width="10.5703125" style="340" customWidth="1"/>
    <col min="11492" max="11492" width="18.28515625" style="340" bestFit="1" customWidth="1"/>
    <col min="11493" max="11493" width="14.42578125" style="340" customWidth="1"/>
    <col min="11494" max="11494" width="21.42578125" style="340" bestFit="1" customWidth="1"/>
    <col min="11495" max="11495" width="13.140625" style="340" customWidth="1"/>
    <col min="11496" max="11496" width="23.28515625" style="340" customWidth="1"/>
    <col min="11497" max="11733" width="9.140625" style="340"/>
    <col min="11734" max="11734" width="7.7109375" style="340" customWidth="1"/>
    <col min="11735" max="11735" width="4.140625" style="340" customWidth="1"/>
    <col min="11736" max="11736" width="19.28515625" style="340" customWidth="1"/>
    <col min="11737" max="11737" width="17.140625" style="340" customWidth="1"/>
    <col min="11738" max="11738" width="22.5703125" style="340" customWidth="1"/>
    <col min="11739" max="11739" width="14" style="340" customWidth="1"/>
    <col min="11740" max="11740" width="11.5703125" style="340" customWidth="1"/>
    <col min="11741" max="11741" width="10.140625" style="340" bestFit="1" customWidth="1"/>
    <col min="11742" max="11742" width="6.28515625" style="340" customWidth="1"/>
    <col min="11743" max="11743" width="9.7109375" style="340" customWidth="1"/>
    <col min="11744" max="11745" width="14.28515625" style="340" customWidth="1"/>
    <col min="11746" max="11746" width="20.85546875" style="340" customWidth="1"/>
    <col min="11747" max="11747" width="10.5703125" style="340" customWidth="1"/>
    <col min="11748" max="11748" width="18.28515625" style="340" bestFit="1" customWidth="1"/>
    <col min="11749" max="11749" width="14.42578125" style="340" customWidth="1"/>
    <col min="11750" max="11750" width="21.42578125" style="340" bestFit="1" customWidth="1"/>
    <col min="11751" max="11751" width="13.140625" style="340" customWidth="1"/>
    <col min="11752" max="11752" width="23.28515625" style="340" customWidth="1"/>
    <col min="11753" max="11989" width="9.140625" style="340"/>
    <col min="11990" max="11990" width="7.7109375" style="340" customWidth="1"/>
    <col min="11991" max="11991" width="4.140625" style="340" customWidth="1"/>
    <col min="11992" max="11992" width="19.28515625" style="340" customWidth="1"/>
    <col min="11993" max="11993" width="17.140625" style="340" customWidth="1"/>
    <col min="11994" max="11994" width="22.5703125" style="340" customWidth="1"/>
    <col min="11995" max="11995" width="14" style="340" customWidth="1"/>
    <col min="11996" max="11996" width="11.5703125" style="340" customWidth="1"/>
    <col min="11997" max="11997" width="10.140625" style="340" bestFit="1" customWidth="1"/>
    <col min="11998" max="11998" width="6.28515625" style="340" customWidth="1"/>
    <col min="11999" max="11999" width="9.7109375" style="340" customWidth="1"/>
    <col min="12000" max="12001" width="14.28515625" style="340" customWidth="1"/>
    <col min="12002" max="12002" width="20.85546875" style="340" customWidth="1"/>
    <col min="12003" max="12003" width="10.5703125" style="340" customWidth="1"/>
    <col min="12004" max="12004" width="18.28515625" style="340" bestFit="1" customWidth="1"/>
    <col min="12005" max="12005" width="14.42578125" style="340" customWidth="1"/>
    <col min="12006" max="12006" width="21.42578125" style="340" bestFit="1" customWidth="1"/>
    <col min="12007" max="12007" width="13.140625" style="340" customWidth="1"/>
    <col min="12008" max="12008" width="23.28515625" style="340" customWidth="1"/>
    <col min="12009" max="12245" width="9.140625" style="340"/>
    <col min="12246" max="12246" width="7.7109375" style="340" customWidth="1"/>
    <col min="12247" max="12247" width="4.140625" style="340" customWidth="1"/>
    <col min="12248" max="12248" width="19.28515625" style="340" customWidth="1"/>
    <col min="12249" max="12249" width="17.140625" style="340" customWidth="1"/>
    <col min="12250" max="12250" width="22.5703125" style="340" customWidth="1"/>
    <col min="12251" max="12251" width="14" style="340" customWidth="1"/>
    <col min="12252" max="12252" width="11.5703125" style="340" customWidth="1"/>
    <col min="12253" max="12253" width="10.140625" style="340" bestFit="1" customWidth="1"/>
    <col min="12254" max="12254" width="6.28515625" style="340" customWidth="1"/>
    <col min="12255" max="12255" width="9.7109375" style="340" customWidth="1"/>
    <col min="12256" max="12257" width="14.28515625" style="340" customWidth="1"/>
    <col min="12258" max="12258" width="20.85546875" style="340" customWidth="1"/>
    <col min="12259" max="12259" width="10.5703125" style="340" customWidth="1"/>
    <col min="12260" max="12260" width="18.28515625" style="340" bestFit="1" customWidth="1"/>
    <col min="12261" max="12261" width="14.42578125" style="340" customWidth="1"/>
    <col min="12262" max="12262" width="21.42578125" style="340" bestFit="1" customWidth="1"/>
    <col min="12263" max="12263" width="13.140625" style="340" customWidth="1"/>
    <col min="12264" max="12264" width="23.28515625" style="340" customWidth="1"/>
    <col min="12265" max="12501" width="9.140625" style="340"/>
    <col min="12502" max="12502" width="7.7109375" style="340" customWidth="1"/>
    <col min="12503" max="12503" width="4.140625" style="340" customWidth="1"/>
    <col min="12504" max="12504" width="19.28515625" style="340" customWidth="1"/>
    <col min="12505" max="12505" width="17.140625" style="340" customWidth="1"/>
    <col min="12506" max="12506" width="22.5703125" style="340" customWidth="1"/>
    <col min="12507" max="12507" width="14" style="340" customWidth="1"/>
    <col min="12508" max="12508" width="11.5703125" style="340" customWidth="1"/>
    <col min="12509" max="12509" width="10.140625" style="340" bestFit="1" customWidth="1"/>
    <col min="12510" max="12510" width="6.28515625" style="340" customWidth="1"/>
    <col min="12511" max="12511" width="9.7109375" style="340" customWidth="1"/>
    <col min="12512" max="12513" width="14.28515625" style="340" customWidth="1"/>
    <col min="12514" max="12514" width="20.85546875" style="340" customWidth="1"/>
    <col min="12515" max="12515" width="10.5703125" style="340" customWidth="1"/>
    <col min="12516" max="12516" width="18.28515625" style="340" bestFit="1" customWidth="1"/>
    <col min="12517" max="12517" width="14.42578125" style="340" customWidth="1"/>
    <col min="12518" max="12518" width="21.42578125" style="340" bestFit="1" customWidth="1"/>
    <col min="12519" max="12519" width="13.140625" style="340" customWidth="1"/>
    <col min="12520" max="12520" width="23.28515625" style="340" customWidth="1"/>
    <col min="12521" max="12757" width="9.140625" style="340"/>
    <col min="12758" max="12758" width="7.7109375" style="340" customWidth="1"/>
    <col min="12759" max="12759" width="4.140625" style="340" customWidth="1"/>
    <col min="12760" max="12760" width="19.28515625" style="340" customWidth="1"/>
    <col min="12761" max="12761" width="17.140625" style="340" customWidth="1"/>
    <col min="12762" max="12762" width="22.5703125" style="340" customWidth="1"/>
    <col min="12763" max="12763" width="14" style="340" customWidth="1"/>
    <col min="12764" max="12764" width="11.5703125" style="340" customWidth="1"/>
    <col min="12765" max="12765" width="10.140625" style="340" bestFit="1" customWidth="1"/>
    <col min="12766" max="12766" width="6.28515625" style="340" customWidth="1"/>
    <col min="12767" max="12767" width="9.7109375" style="340" customWidth="1"/>
    <col min="12768" max="12769" width="14.28515625" style="340" customWidth="1"/>
    <col min="12770" max="12770" width="20.85546875" style="340" customWidth="1"/>
    <col min="12771" max="12771" width="10.5703125" style="340" customWidth="1"/>
    <col min="12772" max="12772" width="18.28515625" style="340" bestFit="1" customWidth="1"/>
    <col min="12773" max="12773" width="14.42578125" style="340" customWidth="1"/>
    <col min="12774" max="12774" width="21.42578125" style="340" bestFit="1" customWidth="1"/>
    <col min="12775" max="12775" width="13.140625" style="340" customWidth="1"/>
    <col min="12776" max="12776" width="23.28515625" style="340" customWidth="1"/>
    <col min="12777" max="13013" width="9.140625" style="340"/>
    <col min="13014" max="13014" width="7.7109375" style="340" customWidth="1"/>
    <col min="13015" max="13015" width="4.140625" style="340" customWidth="1"/>
    <col min="13016" max="13016" width="19.28515625" style="340" customWidth="1"/>
    <col min="13017" max="13017" width="17.140625" style="340" customWidth="1"/>
    <col min="13018" max="13018" width="22.5703125" style="340" customWidth="1"/>
    <col min="13019" max="13019" width="14" style="340" customWidth="1"/>
    <col min="13020" max="13020" width="11.5703125" style="340" customWidth="1"/>
    <col min="13021" max="13021" width="10.140625" style="340" bestFit="1" customWidth="1"/>
    <col min="13022" max="13022" width="6.28515625" style="340" customWidth="1"/>
    <col min="13023" max="13023" width="9.7109375" style="340" customWidth="1"/>
    <col min="13024" max="13025" width="14.28515625" style="340" customWidth="1"/>
    <col min="13026" max="13026" width="20.85546875" style="340" customWidth="1"/>
    <col min="13027" max="13027" width="10.5703125" style="340" customWidth="1"/>
    <col min="13028" max="13028" width="18.28515625" style="340" bestFit="1" customWidth="1"/>
    <col min="13029" max="13029" width="14.42578125" style="340" customWidth="1"/>
    <col min="13030" max="13030" width="21.42578125" style="340" bestFit="1" customWidth="1"/>
    <col min="13031" max="13031" width="13.140625" style="340" customWidth="1"/>
    <col min="13032" max="13032" width="23.28515625" style="340" customWidth="1"/>
    <col min="13033" max="13269" width="9.140625" style="340"/>
    <col min="13270" max="13270" width="7.7109375" style="340" customWidth="1"/>
    <col min="13271" max="13271" width="4.140625" style="340" customWidth="1"/>
    <col min="13272" max="13272" width="19.28515625" style="340" customWidth="1"/>
    <col min="13273" max="13273" width="17.140625" style="340" customWidth="1"/>
    <col min="13274" max="13274" width="22.5703125" style="340" customWidth="1"/>
    <col min="13275" max="13275" width="14" style="340" customWidth="1"/>
    <col min="13276" max="13276" width="11.5703125" style="340" customWidth="1"/>
    <col min="13277" max="13277" width="10.140625" style="340" bestFit="1" customWidth="1"/>
    <col min="13278" max="13278" width="6.28515625" style="340" customWidth="1"/>
    <col min="13279" max="13279" width="9.7109375" style="340" customWidth="1"/>
    <col min="13280" max="13281" width="14.28515625" style="340" customWidth="1"/>
    <col min="13282" max="13282" width="20.85546875" style="340" customWidth="1"/>
    <col min="13283" max="13283" width="10.5703125" style="340" customWidth="1"/>
    <col min="13284" max="13284" width="18.28515625" style="340" bestFit="1" customWidth="1"/>
    <col min="13285" max="13285" width="14.42578125" style="340" customWidth="1"/>
    <col min="13286" max="13286" width="21.42578125" style="340" bestFit="1" customWidth="1"/>
    <col min="13287" max="13287" width="13.140625" style="340" customWidth="1"/>
    <col min="13288" max="13288" width="23.28515625" style="340" customWidth="1"/>
    <col min="13289" max="13525" width="9.140625" style="340"/>
    <col min="13526" max="13526" width="7.7109375" style="340" customWidth="1"/>
    <col min="13527" max="13527" width="4.140625" style="340" customWidth="1"/>
    <col min="13528" max="13528" width="19.28515625" style="340" customWidth="1"/>
    <col min="13529" max="13529" width="17.140625" style="340" customWidth="1"/>
    <col min="13530" max="13530" width="22.5703125" style="340" customWidth="1"/>
    <col min="13531" max="13531" width="14" style="340" customWidth="1"/>
    <col min="13532" max="13532" width="11.5703125" style="340" customWidth="1"/>
    <col min="13533" max="13533" width="10.140625" style="340" bestFit="1" customWidth="1"/>
    <col min="13534" max="13534" width="6.28515625" style="340" customWidth="1"/>
    <col min="13535" max="13535" width="9.7109375" style="340" customWidth="1"/>
    <col min="13536" max="13537" width="14.28515625" style="340" customWidth="1"/>
    <col min="13538" max="13538" width="20.85546875" style="340" customWidth="1"/>
    <col min="13539" max="13539" width="10.5703125" style="340" customWidth="1"/>
    <col min="13540" max="13540" width="18.28515625" style="340" bestFit="1" customWidth="1"/>
    <col min="13541" max="13541" width="14.42578125" style="340" customWidth="1"/>
    <col min="13542" max="13542" width="21.42578125" style="340" bestFit="1" customWidth="1"/>
    <col min="13543" max="13543" width="13.140625" style="340" customWidth="1"/>
    <col min="13544" max="13544" width="23.28515625" style="340" customWidth="1"/>
    <col min="13545" max="13781" width="9.140625" style="340"/>
    <col min="13782" max="13782" width="7.7109375" style="340" customWidth="1"/>
    <col min="13783" max="13783" width="4.140625" style="340" customWidth="1"/>
    <col min="13784" max="13784" width="19.28515625" style="340" customWidth="1"/>
    <col min="13785" max="13785" width="17.140625" style="340" customWidth="1"/>
    <col min="13786" max="13786" width="22.5703125" style="340" customWidth="1"/>
    <col min="13787" max="13787" width="14" style="340" customWidth="1"/>
    <col min="13788" max="13788" width="11.5703125" style="340" customWidth="1"/>
    <col min="13789" max="13789" width="10.140625" style="340" bestFit="1" customWidth="1"/>
    <col min="13790" max="13790" width="6.28515625" style="340" customWidth="1"/>
    <col min="13791" max="13791" width="9.7109375" style="340" customWidth="1"/>
    <col min="13792" max="13793" width="14.28515625" style="340" customWidth="1"/>
    <col min="13794" max="13794" width="20.85546875" style="340" customWidth="1"/>
    <col min="13795" max="13795" width="10.5703125" style="340" customWidth="1"/>
    <col min="13796" max="13796" width="18.28515625" style="340" bestFit="1" customWidth="1"/>
    <col min="13797" max="13797" width="14.42578125" style="340" customWidth="1"/>
    <col min="13798" max="13798" width="21.42578125" style="340" bestFit="1" customWidth="1"/>
    <col min="13799" max="13799" width="13.140625" style="340" customWidth="1"/>
    <col min="13800" max="13800" width="23.28515625" style="340" customWidth="1"/>
    <col min="13801" max="14037" width="9.140625" style="340"/>
    <col min="14038" max="14038" width="7.7109375" style="340" customWidth="1"/>
    <col min="14039" max="14039" width="4.140625" style="340" customWidth="1"/>
    <col min="14040" max="14040" width="19.28515625" style="340" customWidth="1"/>
    <col min="14041" max="14041" width="17.140625" style="340" customWidth="1"/>
    <col min="14042" max="14042" width="22.5703125" style="340" customWidth="1"/>
    <col min="14043" max="14043" width="14" style="340" customWidth="1"/>
    <col min="14044" max="14044" width="11.5703125" style="340" customWidth="1"/>
    <col min="14045" max="14045" width="10.140625" style="340" bestFit="1" customWidth="1"/>
    <col min="14046" max="14046" width="6.28515625" style="340" customWidth="1"/>
    <col min="14047" max="14047" width="9.7109375" style="340" customWidth="1"/>
    <col min="14048" max="14049" width="14.28515625" style="340" customWidth="1"/>
    <col min="14050" max="14050" width="20.85546875" style="340" customWidth="1"/>
    <col min="14051" max="14051" width="10.5703125" style="340" customWidth="1"/>
    <col min="14052" max="14052" width="18.28515625" style="340" bestFit="1" customWidth="1"/>
    <col min="14053" max="14053" width="14.42578125" style="340" customWidth="1"/>
    <col min="14054" max="14054" width="21.42578125" style="340" bestFit="1" customWidth="1"/>
    <col min="14055" max="14055" width="13.140625" style="340" customWidth="1"/>
    <col min="14056" max="14056" width="23.28515625" style="340" customWidth="1"/>
    <col min="14057" max="14293" width="9.140625" style="340"/>
    <col min="14294" max="14294" width="7.7109375" style="340" customWidth="1"/>
    <col min="14295" max="14295" width="4.140625" style="340" customWidth="1"/>
    <col min="14296" max="14296" width="19.28515625" style="340" customWidth="1"/>
    <col min="14297" max="14297" width="17.140625" style="340" customWidth="1"/>
    <col min="14298" max="14298" width="22.5703125" style="340" customWidth="1"/>
    <col min="14299" max="14299" width="14" style="340" customWidth="1"/>
    <col min="14300" max="14300" width="11.5703125" style="340" customWidth="1"/>
    <col min="14301" max="14301" width="10.140625" style="340" bestFit="1" customWidth="1"/>
    <col min="14302" max="14302" width="6.28515625" style="340" customWidth="1"/>
    <col min="14303" max="14303" width="9.7109375" style="340" customWidth="1"/>
    <col min="14304" max="14305" width="14.28515625" style="340" customWidth="1"/>
    <col min="14306" max="14306" width="20.85546875" style="340" customWidth="1"/>
    <col min="14307" max="14307" width="10.5703125" style="340" customWidth="1"/>
    <col min="14308" max="14308" width="18.28515625" style="340" bestFit="1" customWidth="1"/>
    <col min="14309" max="14309" width="14.42578125" style="340" customWidth="1"/>
    <col min="14310" max="14310" width="21.42578125" style="340" bestFit="1" customWidth="1"/>
    <col min="14311" max="14311" width="13.140625" style="340" customWidth="1"/>
    <col min="14312" max="14312" width="23.28515625" style="340" customWidth="1"/>
    <col min="14313" max="14549" width="9.140625" style="340"/>
    <col min="14550" max="14550" width="7.7109375" style="340" customWidth="1"/>
    <col min="14551" max="14551" width="4.140625" style="340" customWidth="1"/>
    <col min="14552" max="14552" width="19.28515625" style="340" customWidth="1"/>
    <col min="14553" max="14553" width="17.140625" style="340" customWidth="1"/>
    <col min="14554" max="14554" width="22.5703125" style="340" customWidth="1"/>
    <col min="14555" max="14555" width="14" style="340" customWidth="1"/>
    <col min="14556" max="14556" width="11.5703125" style="340" customWidth="1"/>
    <col min="14557" max="14557" width="10.140625" style="340" bestFit="1" customWidth="1"/>
    <col min="14558" max="14558" width="6.28515625" style="340" customWidth="1"/>
    <col min="14559" max="14559" width="9.7109375" style="340" customWidth="1"/>
    <col min="14560" max="14561" width="14.28515625" style="340" customWidth="1"/>
    <col min="14562" max="14562" width="20.85546875" style="340" customWidth="1"/>
    <col min="14563" max="14563" width="10.5703125" style="340" customWidth="1"/>
    <col min="14564" max="14564" width="18.28515625" style="340" bestFit="1" customWidth="1"/>
    <col min="14565" max="14565" width="14.42578125" style="340" customWidth="1"/>
    <col min="14566" max="14566" width="21.42578125" style="340" bestFit="1" customWidth="1"/>
    <col min="14567" max="14567" width="13.140625" style="340" customWidth="1"/>
    <col min="14568" max="14568" width="23.28515625" style="340" customWidth="1"/>
    <col min="14569" max="14805" width="9.140625" style="340"/>
    <col min="14806" max="14806" width="7.7109375" style="340" customWidth="1"/>
    <col min="14807" max="14807" width="4.140625" style="340" customWidth="1"/>
    <col min="14808" max="14808" width="19.28515625" style="340" customWidth="1"/>
    <col min="14809" max="14809" width="17.140625" style="340" customWidth="1"/>
    <col min="14810" max="14810" width="22.5703125" style="340" customWidth="1"/>
    <col min="14811" max="14811" width="14" style="340" customWidth="1"/>
    <col min="14812" max="14812" width="11.5703125" style="340" customWidth="1"/>
    <col min="14813" max="14813" width="10.140625" style="340" bestFit="1" customWidth="1"/>
    <col min="14814" max="14814" width="6.28515625" style="340" customWidth="1"/>
    <col min="14815" max="14815" width="9.7109375" style="340" customWidth="1"/>
    <col min="14816" max="14817" width="14.28515625" style="340" customWidth="1"/>
    <col min="14818" max="14818" width="20.85546875" style="340" customWidth="1"/>
    <col min="14819" max="14819" width="10.5703125" style="340" customWidth="1"/>
    <col min="14820" max="14820" width="18.28515625" style="340" bestFit="1" customWidth="1"/>
    <col min="14821" max="14821" width="14.42578125" style="340" customWidth="1"/>
    <col min="14822" max="14822" width="21.42578125" style="340" bestFit="1" customWidth="1"/>
    <col min="14823" max="14823" width="13.140625" style="340" customWidth="1"/>
    <col min="14824" max="14824" width="23.28515625" style="340" customWidth="1"/>
    <col min="14825" max="15061" width="9.140625" style="340"/>
    <col min="15062" max="15062" width="7.7109375" style="340" customWidth="1"/>
    <col min="15063" max="15063" width="4.140625" style="340" customWidth="1"/>
    <col min="15064" max="15064" width="19.28515625" style="340" customWidth="1"/>
    <col min="15065" max="15065" width="17.140625" style="340" customWidth="1"/>
    <col min="15066" max="15066" width="22.5703125" style="340" customWidth="1"/>
    <col min="15067" max="15067" width="14" style="340" customWidth="1"/>
    <col min="15068" max="15068" width="11.5703125" style="340" customWidth="1"/>
    <col min="15069" max="15069" width="10.140625" style="340" bestFit="1" customWidth="1"/>
    <col min="15070" max="15070" width="6.28515625" style="340" customWidth="1"/>
    <col min="15071" max="15071" width="9.7109375" style="340" customWidth="1"/>
    <col min="15072" max="15073" width="14.28515625" style="340" customWidth="1"/>
    <col min="15074" max="15074" width="20.85546875" style="340" customWidth="1"/>
    <col min="15075" max="15075" width="10.5703125" style="340" customWidth="1"/>
    <col min="15076" max="15076" width="18.28515625" style="340" bestFit="1" customWidth="1"/>
    <col min="15077" max="15077" width="14.42578125" style="340" customWidth="1"/>
    <col min="15078" max="15078" width="21.42578125" style="340" bestFit="1" customWidth="1"/>
    <col min="15079" max="15079" width="13.140625" style="340" customWidth="1"/>
    <col min="15080" max="15080" width="23.28515625" style="340" customWidth="1"/>
    <col min="15081" max="15317" width="9.140625" style="340"/>
    <col min="15318" max="15318" width="7.7109375" style="340" customWidth="1"/>
    <col min="15319" max="15319" width="4.140625" style="340" customWidth="1"/>
    <col min="15320" max="15320" width="19.28515625" style="340" customWidth="1"/>
    <col min="15321" max="15321" width="17.140625" style="340" customWidth="1"/>
    <col min="15322" max="15322" width="22.5703125" style="340" customWidth="1"/>
    <col min="15323" max="15323" width="14" style="340" customWidth="1"/>
    <col min="15324" max="15324" width="11.5703125" style="340" customWidth="1"/>
    <col min="15325" max="15325" width="10.140625" style="340" bestFit="1" customWidth="1"/>
    <col min="15326" max="15326" width="6.28515625" style="340" customWidth="1"/>
    <col min="15327" max="15327" width="9.7109375" style="340" customWidth="1"/>
    <col min="15328" max="15329" width="14.28515625" style="340" customWidth="1"/>
    <col min="15330" max="15330" width="20.85546875" style="340" customWidth="1"/>
    <col min="15331" max="15331" width="10.5703125" style="340" customWidth="1"/>
    <col min="15332" max="15332" width="18.28515625" style="340" bestFit="1" customWidth="1"/>
    <col min="15333" max="15333" width="14.42578125" style="340" customWidth="1"/>
    <col min="15334" max="15334" width="21.42578125" style="340" bestFit="1" customWidth="1"/>
    <col min="15335" max="15335" width="13.140625" style="340" customWidth="1"/>
    <col min="15336" max="15336" width="23.28515625" style="340" customWidth="1"/>
    <col min="15337" max="15573" width="9.140625" style="340"/>
    <col min="15574" max="15574" width="7.7109375" style="340" customWidth="1"/>
    <col min="15575" max="15575" width="4.140625" style="340" customWidth="1"/>
    <col min="15576" max="15576" width="19.28515625" style="340" customWidth="1"/>
    <col min="15577" max="15577" width="17.140625" style="340" customWidth="1"/>
    <col min="15578" max="15578" width="22.5703125" style="340" customWidth="1"/>
    <col min="15579" max="15579" width="14" style="340" customWidth="1"/>
    <col min="15580" max="15580" width="11.5703125" style="340" customWidth="1"/>
    <col min="15581" max="15581" width="10.140625" style="340" bestFit="1" customWidth="1"/>
    <col min="15582" max="15582" width="6.28515625" style="340" customWidth="1"/>
    <col min="15583" max="15583" width="9.7109375" style="340" customWidth="1"/>
    <col min="15584" max="15585" width="14.28515625" style="340" customWidth="1"/>
    <col min="15586" max="15586" width="20.85546875" style="340" customWidth="1"/>
    <col min="15587" max="15587" width="10.5703125" style="340" customWidth="1"/>
    <col min="15588" max="15588" width="18.28515625" style="340" bestFit="1" customWidth="1"/>
    <col min="15589" max="15589" width="14.42578125" style="340" customWidth="1"/>
    <col min="15590" max="15590" width="21.42578125" style="340" bestFit="1" customWidth="1"/>
    <col min="15591" max="15591" width="13.140625" style="340" customWidth="1"/>
    <col min="15592" max="15592" width="23.28515625" style="340" customWidth="1"/>
    <col min="15593" max="15829" width="9.140625" style="340"/>
    <col min="15830" max="15830" width="7.7109375" style="340" customWidth="1"/>
    <col min="15831" max="15831" width="4.140625" style="340" customWidth="1"/>
    <col min="15832" max="15832" width="19.28515625" style="340" customWidth="1"/>
    <col min="15833" max="15833" width="17.140625" style="340" customWidth="1"/>
    <col min="15834" max="15834" width="22.5703125" style="340" customWidth="1"/>
    <col min="15835" max="15835" width="14" style="340" customWidth="1"/>
    <col min="15836" max="15836" width="11.5703125" style="340" customWidth="1"/>
    <col min="15837" max="15837" width="10.140625" style="340" bestFit="1" customWidth="1"/>
    <col min="15838" max="15838" width="6.28515625" style="340" customWidth="1"/>
    <col min="15839" max="15839" width="9.7109375" style="340" customWidth="1"/>
    <col min="15840" max="15841" width="14.28515625" style="340" customWidth="1"/>
    <col min="15842" max="15842" width="20.85546875" style="340" customWidth="1"/>
    <col min="15843" max="15843" width="10.5703125" style="340" customWidth="1"/>
    <col min="15844" max="15844" width="18.28515625" style="340" bestFit="1" customWidth="1"/>
    <col min="15845" max="15845" width="14.42578125" style="340" customWidth="1"/>
    <col min="15846" max="15846" width="21.42578125" style="340" bestFit="1" customWidth="1"/>
    <col min="15847" max="15847" width="13.140625" style="340" customWidth="1"/>
    <col min="15848" max="15848" width="23.28515625" style="340" customWidth="1"/>
    <col min="15849" max="16085" width="9.140625" style="340"/>
    <col min="16086" max="16086" width="7.7109375" style="340" customWidth="1"/>
    <col min="16087" max="16087" width="4.140625" style="340" customWidth="1"/>
    <col min="16088" max="16088" width="19.28515625" style="340" customWidth="1"/>
    <col min="16089" max="16089" width="17.140625" style="340" customWidth="1"/>
    <col min="16090" max="16090" width="22.5703125" style="340" customWidth="1"/>
    <col min="16091" max="16091" width="14" style="340" customWidth="1"/>
    <col min="16092" max="16092" width="11.5703125" style="340" customWidth="1"/>
    <col min="16093" max="16093" width="10.140625" style="340" bestFit="1" customWidth="1"/>
    <col min="16094" max="16094" width="6.28515625" style="340" customWidth="1"/>
    <col min="16095" max="16095" width="9.7109375" style="340" customWidth="1"/>
    <col min="16096" max="16097" width="14.28515625" style="340" customWidth="1"/>
    <col min="16098" max="16098" width="20.85546875" style="340" customWidth="1"/>
    <col min="16099" max="16099" width="10.5703125" style="340" customWidth="1"/>
    <col min="16100" max="16100" width="18.28515625" style="340" bestFit="1" customWidth="1"/>
    <col min="16101" max="16101" width="14.42578125" style="340" customWidth="1"/>
    <col min="16102" max="16102" width="21.42578125" style="340" bestFit="1" customWidth="1"/>
    <col min="16103" max="16103" width="13.140625" style="340" customWidth="1"/>
    <col min="16104" max="16104" width="23.28515625" style="340" customWidth="1"/>
    <col min="16105" max="16384" width="9.140625" style="340"/>
  </cols>
  <sheetData>
    <row r="1" spans="2:16" ht="15" hidden="1" x14ac:dyDescent="0.2">
      <c r="B1" s="2"/>
    </row>
    <row r="2" spans="2:16" s="431" customFormat="1" ht="15.75" hidden="1" customHeight="1" x14ac:dyDescent="0.3">
      <c r="B2" s="434"/>
      <c r="C2" s="430"/>
      <c r="D2" s="434"/>
      <c r="E2" s="429"/>
      <c r="F2" s="434"/>
      <c r="G2" s="438"/>
      <c r="H2" s="437"/>
      <c r="I2" s="438"/>
      <c r="N2" s="464" t="s">
        <v>2518</v>
      </c>
      <c r="O2" s="464"/>
      <c r="P2" s="444"/>
    </row>
    <row r="3" spans="2:16" s="431" customFormat="1" ht="15.75" hidden="1" customHeight="1" x14ac:dyDescent="0.3">
      <c r="B3" s="434"/>
      <c r="C3" s="430"/>
      <c r="D3" s="434"/>
      <c r="E3" s="429"/>
      <c r="F3" s="434"/>
      <c r="G3" s="438"/>
      <c r="H3" s="437"/>
      <c r="I3" s="438"/>
      <c r="N3" s="439"/>
      <c r="O3" s="439"/>
      <c r="P3" s="439"/>
    </row>
    <row r="4" spans="2:16" s="431" customFormat="1" ht="15.75" hidden="1" customHeight="1" x14ac:dyDescent="0.3">
      <c r="B4" s="434"/>
      <c r="C4" s="430"/>
      <c r="D4" s="434"/>
      <c r="E4" s="429"/>
      <c r="F4" s="434"/>
      <c r="G4" s="438"/>
      <c r="H4" s="437"/>
      <c r="I4" s="443"/>
      <c r="J4" s="443"/>
      <c r="K4" s="442"/>
      <c r="L4" s="463" t="s">
        <v>0</v>
      </c>
      <c r="M4" s="463"/>
      <c r="N4" s="463"/>
      <c r="O4" s="463"/>
    </row>
    <row r="5" spans="2:16" s="417" customFormat="1" ht="15.75" hidden="1" customHeight="1" x14ac:dyDescent="0.25">
      <c r="C5" s="441"/>
      <c r="E5" s="440"/>
      <c r="L5" s="465" t="s">
        <v>1</v>
      </c>
      <c r="M5" s="465"/>
      <c r="N5" s="465"/>
      <c r="O5" s="465"/>
    </row>
    <row r="6" spans="2:16" s="431" customFormat="1" ht="15" hidden="1" customHeight="1" x14ac:dyDescent="0.3">
      <c r="B6" s="434"/>
      <c r="C6" s="430"/>
      <c r="D6" s="434"/>
      <c r="E6" s="429"/>
      <c r="F6" s="434"/>
      <c r="G6" s="432"/>
      <c r="H6" s="432"/>
      <c r="I6" s="432"/>
      <c r="J6" s="467"/>
      <c r="K6" s="467"/>
      <c r="L6" s="463" t="s">
        <v>2</v>
      </c>
      <c r="M6" s="463"/>
      <c r="N6" s="463"/>
      <c r="O6" s="463"/>
      <c r="P6" s="439"/>
    </row>
    <row r="7" spans="2:16" s="431" customFormat="1" ht="15" hidden="1" customHeight="1" x14ac:dyDescent="0.3">
      <c r="B7" s="434"/>
      <c r="C7" s="430"/>
      <c r="D7" s="434"/>
      <c r="E7" s="429"/>
      <c r="F7" s="434"/>
      <c r="G7" s="438"/>
      <c r="H7" s="437"/>
      <c r="I7" s="432"/>
      <c r="J7" s="436"/>
      <c r="K7" s="436"/>
      <c r="L7" s="463" t="s">
        <v>3</v>
      </c>
      <c r="M7" s="463"/>
      <c r="N7" s="463"/>
      <c r="O7" s="463"/>
    </row>
    <row r="8" spans="2:16" s="431" customFormat="1" ht="15" hidden="1" customHeight="1" x14ac:dyDescent="0.3">
      <c r="B8" s="434"/>
      <c r="C8" s="430"/>
      <c r="D8" s="434"/>
      <c r="E8" s="429"/>
      <c r="F8" s="434"/>
      <c r="G8" s="433"/>
      <c r="H8" s="433"/>
      <c r="I8" s="433"/>
      <c r="J8" s="432"/>
      <c r="K8" s="432"/>
      <c r="L8" s="432"/>
    </row>
    <row r="9" spans="2:16" s="431" customFormat="1" ht="15" hidden="1" customHeight="1" x14ac:dyDescent="0.3">
      <c r="B9" s="434"/>
      <c r="C9" s="430"/>
      <c r="D9" s="434"/>
      <c r="E9" s="429"/>
      <c r="F9" s="434"/>
      <c r="G9" s="433"/>
      <c r="H9" s="433"/>
      <c r="I9" s="433"/>
      <c r="J9" s="432"/>
      <c r="K9" s="432"/>
      <c r="L9" s="468" t="s">
        <v>2517</v>
      </c>
      <c r="M9" s="468"/>
      <c r="N9" s="468"/>
      <c r="O9" s="468"/>
      <c r="P9" s="435"/>
    </row>
    <row r="10" spans="2:16" s="431" customFormat="1" ht="15" hidden="1" customHeight="1" x14ac:dyDescent="0.3">
      <c r="B10" s="434"/>
      <c r="C10" s="430"/>
      <c r="D10" s="434"/>
      <c r="E10" s="429"/>
      <c r="F10" s="434"/>
      <c r="G10" s="433"/>
      <c r="H10" s="433"/>
      <c r="I10" s="433"/>
      <c r="J10" s="432"/>
      <c r="K10" s="432"/>
      <c r="L10" s="432"/>
      <c r="N10" s="432"/>
      <c r="O10" s="432"/>
      <c r="P10" s="432"/>
    </row>
    <row r="11" spans="2:16" s="431" customFormat="1" ht="15" hidden="1" customHeight="1" x14ac:dyDescent="0.3">
      <c r="B11" s="434"/>
      <c r="C11" s="430"/>
      <c r="D11" s="434"/>
      <c r="E11" s="429"/>
      <c r="F11" s="434"/>
      <c r="G11" s="433"/>
      <c r="H11" s="433"/>
      <c r="I11" s="433"/>
      <c r="J11" s="432"/>
      <c r="K11" s="432"/>
      <c r="L11" s="432"/>
      <c r="N11" s="432"/>
      <c r="O11" s="432"/>
      <c r="P11" s="432"/>
    </row>
    <row r="12" spans="2:16" s="417" customFormat="1" ht="15.75" x14ac:dyDescent="0.25">
      <c r="B12" s="429"/>
      <c r="C12" s="430" t="s">
        <v>2516</v>
      </c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8"/>
    </row>
    <row r="13" spans="2:16" s="417" customFormat="1" ht="15.75" x14ac:dyDescent="0.25">
      <c r="B13" s="429"/>
      <c r="C13" s="430" t="s">
        <v>5</v>
      </c>
      <c r="D13" s="429"/>
      <c r="E13" s="429"/>
      <c r="F13" s="429"/>
      <c r="J13" s="469"/>
      <c r="K13" s="469"/>
      <c r="L13" s="469"/>
      <c r="M13" s="429"/>
      <c r="N13" s="429"/>
      <c r="O13" s="429"/>
      <c r="P13" s="428"/>
    </row>
    <row r="14" spans="2:16" s="417" customFormat="1" ht="15.75" x14ac:dyDescent="0.25">
      <c r="B14" s="425"/>
      <c r="C14" s="427"/>
      <c r="D14" s="425"/>
      <c r="E14" s="426"/>
      <c r="F14" s="425"/>
      <c r="G14" s="470"/>
      <c r="H14" s="470"/>
      <c r="I14" s="470"/>
      <c r="J14" s="470"/>
      <c r="K14" s="470"/>
      <c r="L14" s="470"/>
      <c r="M14" s="424"/>
      <c r="N14" s="424"/>
      <c r="O14" s="424"/>
      <c r="P14" s="423"/>
    </row>
    <row r="15" spans="2:16" s="417" customFormat="1" ht="19.5" x14ac:dyDescent="0.35">
      <c r="B15" s="419"/>
      <c r="C15" s="422" t="s">
        <v>2515</v>
      </c>
      <c r="D15" s="419"/>
      <c r="E15" s="419"/>
      <c r="F15" s="419"/>
      <c r="G15" s="421"/>
      <c r="H15" s="466" t="s">
        <v>2504</v>
      </c>
      <c r="I15" s="466"/>
      <c r="J15" s="420"/>
      <c r="K15" s="419"/>
      <c r="L15" s="419"/>
      <c r="M15" s="419"/>
      <c r="N15" s="419"/>
      <c r="O15" s="419"/>
      <c r="P15" s="418"/>
    </row>
    <row r="16" spans="2:16" s="359" customFormat="1" ht="13.5" thickBot="1" x14ac:dyDescent="0.25">
      <c r="B16" s="366"/>
      <c r="C16" s="416"/>
      <c r="D16" s="366"/>
      <c r="E16" s="415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</row>
    <row r="17" spans="1:16" s="359" customFormat="1" ht="127.5" customHeight="1" thickBot="1" x14ac:dyDescent="0.25">
      <c r="A17" s="445" t="s">
        <v>499</v>
      </c>
      <c r="B17" s="126" t="s">
        <v>7</v>
      </c>
      <c r="C17" s="131" t="s">
        <v>8</v>
      </c>
      <c r="D17" s="126" t="s">
        <v>2502</v>
      </c>
      <c r="E17" s="414" t="s">
        <v>10</v>
      </c>
      <c r="F17" s="126" t="s">
        <v>11</v>
      </c>
      <c r="G17" s="126" t="s">
        <v>12</v>
      </c>
      <c r="H17" s="126" t="s">
        <v>13</v>
      </c>
      <c r="I17" s="413" t="s">
        <v>14</v>
      </c>
      <c r="J17" s="412" t="s">
        <v>15</v>
      </c>
      <c r="K17" s="126" t="s">
        <v>2514</v>
      </c>
      <c r="L17" s="411" t="s">
        <v>17</v>
      </c>
      <c r="M17" s="126" t="s">
        <v>2513</v>
      </c>
      <c r="N17" s="410" t="s">
        <v>19</v>
      </c>
      <c r="O17" s="126" t="s">
        <v>2512</v>
      </c>
      <c r="P17" s="409" t="s">
        <v>21</v>
      </c>
    </row>
    <row r="18" spans="1:16" s="394" customFormat="1" x14ac:dyDescent="0.25">
      <c r="A18" s="445"/>
      <c r="B18" s="300">
        <v>1</v>
      </c>
      <c r="C18" s="408">
        <v>2</v>
      </c>
      <c r="D18" s="300">
        <v>3</v>
      </c>
      <c r="E18" s="300">
        <v>4</v>
      </c>
      <c r="F18" s="300">
        <v>5</v>
      </c>
      <c r="G18" s="300">
        <v>7</v>
      </c>
      <c r="H18" s="300">
        <v>8</v>
      </c>
      <c r="I18" s="300">
        <v>9</v>
      </c>
      <c r="J18" s="300"/>
      <c r="K18" s="300">
        <v>11</v>
      </c>
      <c r="L18" s="300">
        <v>12</v>
      </c>
      <c r="M18" s="300">
        <v>13</v>
      </c>
      <c r="N18" s="300">
        <v>14</v>
      </c>
      <c r="O18" s="300">
        <v>15</v>
      </c>
      <c r="P18" s="300">
        <v>16</v>
      </c>
    </row>
    <row r="19" spans="1:16" s="394" customFormat="1" ht="77.25" thickBot="1" x14ac:dyDescent="0.3">
      <c r="A19" s="446" t="s">
        <v>22</v>
      </c>
      <c r="B19" s="407">
        <v>1</v>
      </c>
      <c r="C19" s="406" t="s">
        <v>285</v>
      </c>
      <c r="D19" s="405" t="s">
        <v>2511</v>
      </c>
      <c r="E19" s="404" t="s">
        <v>2510</v>
      </c>
      <c r="F19" s="403" t="s">
        <v>2509</v>
      </c>
      <c r="G19" s="402">
        <v>79200</v>
      </c>
      <c r="H19" s="401" t="s">
        <v>43</v>
      </c>
      <c r="I19" s="447">
        <v>1</v>
      </c>
      <c r="J19" s="400">
        <f>I19*G19</f>
        <v>79200</v>
      </c>
      <c r="K19" s="399" t="s">
        <v>289</v>
      </c>
      <c r="L19" s="398" t="s">
        <v>79</v>
      </c>
      <c r="M19" s="397" t="s">
        <v>2508</v>
      </c>
      <c r="N19" s="396" t="s">
        <v>2507</v>
      </c>
      <c r="O19" s="46" t="s">
        <v>52</v>
      </c>
      <c r="P19" s="395" t="s">
        <v>53</v>
      </c>
    </row>
    <row r="20" spans="1:16" s="367" customFormat="1" ht="13.5" thickBot="1" x14ac:dyDescent="0.25">
      <c r="B20" s="393"/>
      <c r="C20" s="392"/>
      <c r="D20" s="390"/>
      <c r="E20" s="391"/>
      <c r="F20" s="390"/>
      <c r="G20" s="390"/>
      <c r="H20" s="390"/>
      <c r="I20" s="389"/>
      <c r="J20" s="388">
        <f>SUM(J19:J19)</f>
        <v>79200</v>
      </c>
      <c r="K20" s="387"/>
      <c r="L20" s="386"/>
      <c r="M20" s="385"/>
      <c r="N20" s="384"/>
      <c r="O20" s="383"/>
      <c r="P20" s="382"/>
    </row>
    <row r="21" spans="1:16" s="367" customFormat="1" x14ac:dyDescent="0.2">
      <c r="B21" s="369"/>
      <c r="C21" s="381"/>
      <c r="D21" s="376"/>
      <c r="E21" s="380"/>
      <c r="F21" s="376"/>
      <c r="G21" s="376"/>
      <c r="H21" s="376"/>
      <c r="I21" s="375"/>
      <c r="J21" s="374"/>
      <c r="K21" s="373"/>
      <c r="L21" s="372"/>
      <c r="M21" s="371"/>
      <c r="N21" s="370"/>
      <c r="O21" s="369"/>
      <c r="P21" s="368"/>
    </row>
    <row r="22" spans="1:16" s="367" customFormat="1" x14ac:dyDescent="0.2">
      <c r="B22" s="369"/>
      <c r="C22" s="381"/>
      <c r="D22" s="376"/>
      <c r="E22" s="380"/>
      <c r="F22" s="376"/>
      <c r="G22" s="376"/>
      <c r="H22" s="376"/>
      <c r="I22" s="375"/>
      <c r="J22" s="374"/>
      <c r="K22" s="373"/>
      <c r="L22" s="372"/>
      <c r="M22" s="371"/>
      <c r="N22" s="370"/>
      <c r="O22" s="369"/>
      <c r="P22" s="368"/>
    </row>
    <row r="23" spans="1:16" s="367" customFormat="1" x14ac:dyDescent="0.2">
      <c r="B23" s="369"/>
      <c r="C23" s="381"/>
      <c r="D23" s="376"/>
      <c r="E23" s="380"/>
      <c r="F23" s="376"/>
      <c r="G23" s="376"/>
      <c r="H23" s="376"/>
      <c r="I23" s="375"/>
      <c r="J23" s="374"/>
      <c r="K23" s="373"/>
      <c r="L23" s="372"/>
      <c r="M23" s="371"/>
      <c r="N23" s="370"/>
      <c r="O23" s="369"/>
      <c r="P23" s="368"/>
    </row>
    <row r="24" spans="1:16" s="367" customFormat="1" ht="15" x14ac:dyDescent="0.2">
      <c r="B24" s="369"/>
      <c r="C24" s="379" t="s">
        <v>460</v>
      </c>
      <c r="D24" s="378"/>
      <c r="E24" s="377" t="s">
        <v>461</v>
      </c>
      <c r="F24" s="376"/>
      <c r="G24" s="376"/>
      <c r="H24" s="376"/>
      <c r="I24" s="375"/>
      <c r="J24" s="374"/>
      <c r="K24" s="373"/>
      <c r="L24" s="372"/>
      <c r="M24" s="371"/>
      <c r="N24" s="370"/>
      <c r="O24" s="369"/>
      <c r="P24" s="368"/>
    </row>
    <row r="25" spans="1:16" s="359" customFormat="1" x14ac:dyDescent="0.2">
      <c r="B25" s="366"/>
      <c r="C25" s="226"/>
      <c r="D25" s="225"/>
      <c r="E25" s="365"/>
      <c r="F25" s="225"/>
      <c r="G25" s="225"/>
      <c r="H25" s="225"/>
      <c r="I25" s="364"/>
      <c r="J25" s="237"/>
      <c r="K25" s="109"/>
      <c r="L25" s="108"/>
      <c r="M25" s="363"/>
      <c r="N25" s="362"/>
      <c r="O25" s="361"/>
      <c r="P25" s="360"/>
    </row>
    <row r="26" spans="1:16" s="346" customFormat="1" ht="11.25" x14ac:dyDescent="0.2">
      <c r="B26" s="358"/>
      <c r="C26" s="357"/>
      <c r="D26" s="355"/>
      <c r="E26" s="356"/>
      <c r="F26" s="355"/>
      <c r="G26" s="355"/>
      <c r="H26" s="355"/>
      <c r="I26" s="354"/>
      <c r="J26" s="353"/>
      <c r="K26" s="352"/>
      <c r="L26" s="351"/>
      <c r="M26" s="350"/>
      <c r="N26" s="349"/>
      <c r="O26" s="348"/>
      <c r="P26" s="347"/>
    </row>
    <row r="27" spans="1:16" s="346" customFormat="1" ht="11.25" x14ac:dyDescent="0.2">
      <c r="B27" s="358"/>
      <c r="C27" s="357"/>
      <c r="D27" s="355"/>
      <c r="E27" s="356"/>
      <c r="F27" s="355"/>
      <c r="G27" s="355"/>
      <c r="H27" s="355"/>
      <c r="I27" s="354"/>
      <c r="J27" s="353"/>
      <c r="K27" s="352"/>
      <c r="L27" s="351"/>
      <c r="M27" s="350"/>
      <c r="N27" s="349"/>
      <c r="O27" s="348"/>
      <c r="P27" s="347"/>
    </row>
    <row r="28" spans="1:16" s="346" customFormat="1" ht="11.25" x14ac:dyDescent="0.2">
      <c r="B28" s="358"/>
      <c r="C28" s="357"/>
      <c r="D28" s="355"/>
      <c r="E28" s="356"/>
      <c r="F28" s="355"/>
      <c r="G28" s="355"/>
      <c r="H28" s="355"/>
      <c r="I28" s="354"/>
      <c r="J28" s="353"/>
      <c r="K28" s="352"/>
      <c r="L28" s="351"/>
      <c r="M28" s="350"/>
      <c r="N28" s="349"/>
      <c r="O28" s="348"/>
      <c r="P28" s="347"/>
    </row>
    <row r="29" spans="1:16" s="346" customFormat="1" ht="11.25" x14ac:dyDescent="0.2">
      <c r="B29" s="358"/>
      <c r="C29" s="357"/>
      <c r="D29" s="355"/>
      <c r="E29" s="356"/>
      <c r="F29" s="355"/>
      <c r="G29" s="355"/>
      <c r="H29" s="355"/>
      <c r="I29" s="354"/>
      <c r="J29" s="353"/>
      <c r="K29" s="352"/>
      <c r="L29" s="351"/>
      <c r="M29" s="350"/>
      <c r="N29" s="349"/>
      <c r="O29" s="348"/>
      <c r="P29" s="347"/>
    </row>
    <row r="30" spans="1:16" s="346" customFormat="1" ht="11.25" x14ac:dyDescent="0.2">
      <c r="B30" s="358"/>
      <c r="C30" s="357"/>
      <c r="D30" s="355"/>
      <c r="E30" s="356"/>
      <c r="F30" s="355"/>
      <c r="G30" s="355"/>
      <c r="H30" s="355"/>
      <c r="I30" s="354"/>
      <c r="J30" s="353"/>
      <c r="K30" s="352"/>
      <c r="L30" s="351"/>
      <c r="M30" s="350"/>
      <c r="N30" s="349"/>
      <c r="O30" s="348"/>
      <c r="P30" s="347"/>
    </row>
    <row r="31" spans="1:16" s="346" customFormat="1" ht="11.25" x14ac:dyDescent="0.2">
      <c r="B31" s="358"/>
      <c r="C31" s="357"/>
      <c r="D31" s="355"/>
      <c r="E31" s="356"/>
      <c r="F31" s="355"/>
      <c r="G31" s="355"/>
      <c r="H31" s="355"/>
      <c r="I31" s="354"/>
      <c r="J31" s="353"/>
      <c r="K31" s="352"/>
      <c r="L31" s="351"/>
      <c r="M31" s="350"/>
      <c r="N31" s="349"/>
      <c r="O31" s="348"/>
      <c r="P31" s="347"/>
    </row>
    <row r="32" spans="1:16" s="346" customFormat="1" ht="11.25" x14ac:dyDescent="0.2">
      <c r="B32" s="358"/>
      <c r="C32" s="357"/>
      <c r="D32" s="355"/>
      <c r="E32" s="356"/>
      <c r="F32" s="355"/>
      <c r="G32" s="355"/>
      <c r="H32" s="355"/>
      <c r="I32" s="354"/>
      <c r="J32" s="353"/>
      <c r="K32" s="352"/>
      <c r="L32" s="351"/>
      <c r="M32" s="350"/>
      <c r="N32" s="349"/>
      <c r="O32" s="348"/>
      <c r="P32" s="347"/>
    </row>
    <row r="33" spans="2:16" s="346" customFormat="1" ht="11.25" x14ac:dyDescent="0.2">
      <c r="B33" s="358"/>
      <c r="C33" s="357"/>
      <c r="D33" s="355"/>
      <c r="E33" s="356"/>
      <c r="F33" s="355"/>
      <c r="G33" s="355"/>
      <c r="H33" s="355"/>
      <c r="I33" s="354"/>
      <c r="J33" s="353"/>
      <c r="K33" s="352"/>
      <c r="L33" s="351"/>
      <c r="M33" s="350"/>
      <c r="N33" s="349"/>
      <c r="O33" s="348"/>
      <c r="P33" s="347"/>
    </row>
    <row r="34" spans="2:16" s="346" customFormat="1" ht="11.25" x14ac:dyDescent="0.2">
      <c r="B34" s="358"/>
      <c r="C34" s="357"/>
      <c r="D34" s="355"/>
      <c r="E34" s="356"/>
      <c r="F34" s="355"/>
      <c r="G34" s="355"/>
      <c r="H34" s="355"/>
      <c r="I34" s="354"/>
      <c r="J34" s="353"/>
      <c r="K34" s="352"/>
      <c r="L34" s="351"/>
      <c r="M34" s="350"/>
      <c r="N34" s="349"/>
      <c r="O34" s="348"/>
      <c r="P34" s="347"/>
    </row>
    <row r="35" spans="2:16" s="346" customFormat="1" ht="11.25" x14ac:dyDescent="0.2">
      <c r="B35" s="358"/>
      <c r="C35" s="357"/>
      <c r="D35" s="355"/>
      <c r="E35" s="356"/>
      <c r="F35" s="355"/>
      <c r="G35" s="355"/>
      <c r="H35" s="355"/>
      <c r="I35" s="354"/>
      <c r="J35" s="353"/>
      <c r="K35" s="352"/>
      <c r="L35" s="351"/>
      <c r="M35" s="350"/>
      <c r="N35" s="349"/>
      <c r="O35" s="348"/>
      <c r="P35" s="347"/>
    </row>
    <row r="36" spans="2:16" s="346" customFormat="1" ht="11.25" x14ac:dyDescent="0.2">
      <c r="B36" s="358"/>
      <c r="C36" s="357"/>
      <c r="D36" s="355"/>
      <c r="E36" s="356"/>
      <c r="F36" s="355"/>
      <c r="G36" s="355"/>
      <c r="H36" s="355"/>
      <c r="I36" s="354"/>
      <c r="J36" s="353"/>
      <c r="K36" s="352"/>
      <c r="L36" s="351"/>
      <c r="M36" s="350"/>
      <c r="N36" s="349"/>
      <c r="O36" s="348"/>
      <c r="P36" s="347"/>
    </row>
    <row r="37" spans="2:16" s="346" customFormat="1" ht="11.25" x14ac:dyDescent="0.2">
      <c r="B37" s="358"/>
      <c r="C37" s="357"/>
      <c r="D37" s="355"/>
      <c r="E37" s="356"/>
      <c r="F37" s="355"/>
      <c r="G37" s="355"/>
      <c r="H37" s="355"/>
      <c r="I37" s="354"/>
      <c r="J37" s="353"/>
      <c r="K37" s="352"/>
      <c r="L37" s="351"/>
      <c r="M37" s="350"/>
      <c r="N37" s="349"/>
      <c r="O37" s="348"/>
      <c r="P37" s="347"/>
    </row>
    <row r="38" spans="2:16" s="346" customFormat="1" ht="11.25" x14ac:dyDescent="0.2">
      <c r="B38" s="358"/>
      <c r="C38" s="357"/>
      <c r="D38" s="355"/>
      <c r="E38" s="356"/>
      <c r="F38" s="355"/>
      <c r="G38" s="355"/>
      <c r="H38" s="355"/>
      <c r="I38" s="354"/>
      <c r="J38" s="353"/>
      <c r="K38" s="352"/>
      <c r="L38" s="351"/>
      <c r="M38" s="350"/>
      <c r="N38" s="349"/>
      <c r="O38" s="348"/>
      <c r="P38" s="347"/>
    </row>
    <row r="39" spans="2:16" s="346" customFormat="1" ht="11.25" x14ac:dyDescent="0.2">
      <c r="B39" s="358"/>
      <c r="C39" s="357"/>
      <c r="D39" s="355"/>
      <c r="E39" s="356"/>
      <c r="F39" s="355"/>
      <c r="G39" s="355"/>
      <c r="H39" s="355"/>
      <c r="I39" s="354"/>
      <c r="J39" s="353"/>
      <c r="K39" s="352"/>
      <c r="L39" s="351"/>
      <c r="M39" s="350"/>
      <c r="N39" s="349"/>
      <c r="O39" s="348"/>
      <c r="P39" s="347"/>
    </row>
    <row r="40" spans="2:16" s="346" customFormat="1" ht="11.25" x14ac:dyDescent="0.2">
      <c r="B40" s="358"/>
      <c r="C40" s="357"/>
      <c r="D40" s="355"/>
      <c r="E40" s="356"/>
      <c r="F40" s="355"/>
      <c r="G40" s="355"/>
      <c r="H40" s="355"/>
      <c r="I40" s="354"/>
      <c r="J40" s="353"/>
      <c r="K40" s="352"/>
      <c r="L40" s="351"/>
      <c r="M40" s="350"/>
      <c r="N40" s="349"/>
      <c r="O40" s="348"/>
      <c r="P40" s="347"/>
    </row>
    <row r="41" spans="2:16" s="346" customFormat="1" ht="11.25" x14ac:dyDescent="0.2">
      <c r="B41" s="358"/>
      <c r="C41" s="357"/>
      <c r="D41" s="355"/>
      <c r="E41" s="356"/>
      <c r="F41" s="355"/>
      <c r="G41" s="355"/>
      <c r="H41" s="355"/>
      <c r="I41" s="354"/>
      <c r="J41" s="353"/>
      <c r="K41" s="352"/>
      <c r="L41" s="351"/>
      <c r="M41" s="350"/>
      <c r="N41" s="349"/>
      <c r="O41" s="348"/>
      <c r="P41" s="347"/>
    </row>
    <row r="42" spans="2:16" s="346" customFormat="1" ht="11.25" x14ac:dyDescent="0.2">
      <c r="B42" s="358"/>
      <c r="C42" s="357"/>
      <c r="D42" s="355"/>
      <c r="E42" s="356"/>
      <c r="F42" s="355"/>
      <c r="G42" s="355"/>
      <c r="H42" s="355"/>
      <c r="I42" s="354"/>
      <c r="J42" s="353"/>
      <c r="K42" s="352"/>
      <c r="L42" s="351"/>
      <c r="M42" s="350"/>
      <c r="N42" s="349"/>
      <c r="O42" s="348"/>
      <c r="P42" s="347"/>
    </row>
    <row r="43" spans="2:16" s="346" customFormat="1" ht="11.25" x14ac:dyDescent="0.2">
      <c r="B43" s="358"/>
      <c r="C43" s="357"/>
      <c r="D43" s="355"/>
      <c r="E43" s="356"/>
      <c r="F43" s="355"/>
      <c r="G43" s="355"/>
      <c r="H43" s="355"/>
      <c r="I43" s="354"/>
      <c r="J43" s="353"/>
      <c r="K43" s="352"/>
      <c r="L43" s="351"/>
      <c r="M43" s="350"/>
      <c r="N43" s="349"/>
      <c r="O43" s="348"/>
      <c r="P43" s="347"/>
    </row>
    <row r="44" spans="2:16" s="346" customFormat="1" ht="11.25" x14ac:dyDescent="0.2">
      <c r="B44" s="358"/>
      <c r="C44" s="357"/>
      <c r="D44" s="355"/>
      <c r="E44" s="356"/>
      <c r="F44" s="355"/>
      <c r="G44" s="355"/>
      <c r="H44" s="355"/>
      <c r="I44" s="354"/>
      <c r="J44" s="353"/>
      <c r="K44" s="352"/>
      <c r="L44" s="351"/>
      <c r="M44" s="350"/>
      <c r="N44" s="349"/>
      <c r="O44" s="348"/>
      <c r="P44" s="347"/>
    </row>
    <row r="45" spans="2:16" s="346" customFormat="1" ht="11.25" x14ac:dyDescent="0.2">
      <c r="B45" s="358"/>
      <c r="C45" s="357"/>
      <c r="D45" s="355"/>
      <c r="E45" s="356"/>
      <c r="F45" s="355"/>
      <c r="G45" s="355"/>
      <c r="H45" s="355"/>
      <c r="I45" s="354"/>
      <c r="J45" s="353"/>
      <c r="K45" s="352"/>
      <c r="L45" s="351"/>
      <c r="M45" s="350"/>
      <c r="N45" s="349"/>
      <c r="O45" s="348"/>
      <c r="P45" s="347"/>
    </row>
    <row r="46" spans="2:16" s="346" customFormat="1" ht="11.25" x14ac:dyDescent="0.2">
      <c r="B46" s="358"/>
      <c r="C46" s="357"/>
      <c r="D46" s="355"/>
      <c r="E46" s="356"/>
      <c r="F46" s="355"/>
      <c r="G46" s="355"/>
      <c r="H46" s="355"/>
      <c r="I46" s="354"/>
      <c r="J46" s="353"/>
      <c r="K46" s="352"/>
      <c r="L46" s="351"/>
      <c r="M46" s="350"/>
      <c r="N46" s="349"/>
      <c r="O46" s="348"/>
      <c r="P46" s="347"/>
    </row>
    <row r="47" spans="2:16" x14ac:dyDescent="0.2">
      <c r="J47" s="345"/>
      <c r="N47" s="341"/>
    </row>
  </sheetData>
  <autoFilter ref="A18:WUJ20"/>
  <mergeCells count="11">
    <mergeCell ref="L7:O7"/>
    <mergeCell ref="N2:O2"/>
    <mergeCell ref="L4:O4"/>
    <mergeCell ref="L5:O5"/>
    <mergeCell ref="H15:I15"/>
    <mergeCell ref="J6:K6"/>
    <mergeCell ref="L6:O6"/>
    <mergeCell ref="L9:O9"/>
    <mergeCell ref="J13:L13"/>
    <mergeCell ref="G14:I14"/>
    <mergeCell ref="J14:L14"/>
  </mergeCells>
  <pageMargins left="0.23622047244094491" right="0.15748031496062992" top="0.9055118110236221" bottom="0.27559055118110237" header="0.78740157480314965" footer="0.19685039370078741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НВЛ 2025 (счет МЦ22)</vt:lpstr>
      <vt:lpstr>НВЛ 2025 (счет 01)</vt:lpstr>
      <vt:lpstr>НВЛ 2025(счет 10, 41)</vt:lpstr>
      <vt:lpstr>НЛ 2025 (МЦ 23)</vt:lpstr>
      <vt:lpstr>'НВЛ 2025 (счет 01)'!Заголовки_для_печати</vt:lpstr>
      <vt:lpstr>'НВЛ 2025 (счет МЦ22)'!Заголовки_для_печати</vt:lpstr>
      <vt:lpstr>'НВЛ 2025(счет 10, 41)'!Заголовки_для_печати</vt:lpstr>
      <vt:lpstr>'НЛ 2025 (МЦ 23)'!Заголовки_для_печати</vt:lpstr>
      <vt:lpstr>'НВЛ 2025(счет 10, 41)'!Область_печати</vt:lpstr>
      <vt:lpstr>'НЛ 2025 (МЦ 23)'!Область_печати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Панченко Сергей Дмитриевич</dc:creator>
  <cp:lastModifiedBy>Шевякова Светлана Владимировна</cp:lastModifiedBy>
  <cp:lastPrinted>2025-04-09T09:55:54Z</cp:lastPrinted>
  <dcterms:created xsi:type="dcterms:W3CDTF">2024-01-23T11:59:20Z</dcterms:created>
  <dcterms:modified xsi:type="dcterms:W3CDTF">2025-07-24T07:59:01Z</dcterms:modified>
</cp:coreProperties>
</file>